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S:\Shared\IMS - Integrated Management System ISO 9001; ISO 14001; ISO 45001\Conflict Minerals\"/>
    </mc:Choice>
  </mc:AlternateContent>
  <xr:revisionPtr revIDLastSave="0" documentId="13_ncr:1_{EB3C5CA8-509F-4D94-B076-E1B2608FE52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920" yWindow="133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90" i="4"/>
  <c r="M90" i="4" s="1"/>
  <c r="B78" i="4"/>
  <c r="M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G110" i="6" s="1"/>
  <c r="B109" i="6"/>
  <c r="B108" i="6"/>
  <c r="B107" i="6"/>
  <c r="B106" i="6"/>
  <c r="B105" i="6"/>
  <c r="B104" i="6"/>
  <c r="B103" i="6"/>
  <c r="B102" i="6"/>
  <c r="B101" i="6"/>
  <c r="B100" i="6"/>
  <c r="B99" i="6"/>
  <c r="B98" i="6"/>
  <c r="G98" i="6" s="1"/>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F32" i="6" s="1"/>
  <c r="H32" i="6" s="1"/>
  <c r="D32" i="6" s="1"/>
  <c r="B20" i="6"/>
  <c r="B19" i="6"/>
  <c r="B18" i="6"/>
  <c r="F29" i="6" s="1"/>
  <c r="H29" i="6" s="1"/>
  <c r="B17" i="6"/>
  <c r="G17" i="6" s="1"/>
  <c r="H17" i="6" s="1"/>
  <c r="D17" i="6" s="1"/>
  <c r="B15" i="6"/>
  <c r="B13" i="6"/>
  <c r="B12" i="6"/>
  <c r="G12" i="6" s="1"/>
  <c r="H12" i="6" s="1"/>
  <c r="D12" i="6" s="1"/>
  <c r="B11" i="6"/>
  <c r="G11" i="6" s="1"/>
  <c r="H11" i="6" s="1"/>
  <c r="D11" i="6" s="1"/>
  <c r="B10" i="6"/>
  <c r="B9" i="6"/>
  <c r="B6" i="6"/>
  <c r="B4" i="6"/>
  <c r="B114" i="4"/>
  <c r="A93" i="6" s="1"/>
  <c r="A72"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50" i="6" s="1"/>
  <c r="F17" i="6"/>
  <c r="F98"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H22" i="6" s="1"/>
  <c r="D22" i="6" s="1"/>
  <c r="G20" i="6"/>
  <c r="G19" i="6"/>
  <c r="J119" i="6"/>
  <c r="I119" i="6"/>
  <c r="J118" i="6"/>
  <c r="I118" i="6"/>
  <c r="J117" i="6"/>
  <c r="I117" i="6"/>
  <c r="J116" i="6"/>
  <c r="I116" i="6"/>
  <c r="J112" i="6"/>
  <c r="I112" i="6"/>
  <c r="G112" i="6"/>
  <c r="B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5" i="6"/>
  <c r="G96" i="6"/>
  <c r="G99" i="6"/>
  <c r="G108" i="6"/>
  <c r="G109" i="6"/>
  <c r="G111" i="6"/>
  <c r="G10" i="6"/>
  <c r="H10" i="6" s="1"/>
  <c r="D10" i="6" s="1"/>
  <c r="G13" i="6"/>
  <c r="H13" i="6"/>
  <c r="G5" i="6"/>
  <c r="H5" i="6"/>
  <c r="F6" i="6"/>
  <c r="H6" i="6" s="1"/>
  <c r="G6" i="6"/>
  <c r="H14" i="6"/>
  <c r="G15" i="6"/>
  <c r="H15" i="6"/>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18" i="6"/>
  <c r="O31" i="4"/>
  <c r="P55" i="4"/>
  <c r="B55" i="4" s="1"/>
  <c r="P43" i="4"/>
  <c r="B43" i="4" s="1"/>
  <c r="A115" i="6"/>
  <c r="G115" i="6"/>
  <c r="M31" i="4"/>
  <c r="AA14" i="4" a="1"/>
  <c r="AA14" i="4"/>
  <c r="AA15" i="4" a="1"/>
  <c r="AA15" i="4"/>
  <c r="AA16" i="4" a="1"/>
  <c r="B32" i="4"/>
  <c r="A19" i="6"/>
  <c r="F19" i="6"/>
  <c r="H19" i="6"/>
  <c r="D19" i="6" s="1"/>
  <c r="B33" i="4"/>
  <c r="A20" i="6"/>
  <c r="F20" i="6"/>
  <c r="H20" i="6"/>
  <c r="D20" i="6" s="1"/>
  <c r="AA16" i="4"/>
  <c r="B34" i="4"/>
  <c r="A21" i="6"/>
  <c r="F21" i="6"/>
  <c r="F41" i="6"/>
  <c r="F116" i="6" s="1"/>
  <c r="H116" i="6" s="1"/>
  <c r="D116" i="6" s="1"/>
  <c r="F42" i="6"/>
  <c r="F53" i="6" s="1"/>
  <c r="O34" i="4"/>
  <c r="P58" i="4"/>
  <c r="B70" i="4" s="1"/>
  <c r="B106" i="4"/>
  <c r="M106" i="4" s="1"/>
  <c r="B94" i="4"/>
  <c r="M94" i="4" s="1"/>
  <c r="P46" i="4"/>
  <c r="B46" i="4"/>
  <c r="M46" i="4" s="1"/>
  <c r="A32" i="6"/>
  <c r="A118" i="6"/>
  <c r="G118" i="6"/>
  <c r="M34" i="4"/>
  <c r="O33" i="4"/>
  <c r="P57" i="4"/>
  <c r="B123" i="4" s="1"/>
  <c r="O32" i="4"/>
  <c r="P56" i="4"/>
  <c r="B104" i="4" s="1"/>
  <c r="B105" i="4"/>
  <c r="A86" i="6" s="1"/>
  <c r="M105" i="4"/>
  <c r="B93" i="4"/>
  <c r="M93" i="4" s="1"/>
  <c r="B57" i="4"/>
  <c r="A42" i="6" s="1"/>
  <c r="M57" i="4"/>
  <c r="P45" i="4"/>
  <c r="B45" i="4" s="1"/>
  <c r="P44" i="4"/>
  <c r="B44" i="4" s="1"/>
  <c r="M33" i="4"/>
  <c r="M32" i="4"/>
  <c r="A116" i="6"/>
  <c r="G116" i="6"/>
  <c r="A117" i="6"/>
  <c r="G117" i="6"/>
  <c r="H41" i="6"/>
  <c r="D41" i="6" s="1"/>
  <c r="F52" i="6"/>
  <c r="F63" i="6" s="1"/>
  <c r="F100" i="6"/>
  <c r="H100" i="6" s="1"/>
  <c r="D100" i="6" s="1"/>
  <c r="F30" i="6"/>
  <c r="H30" i="6" s="1"/>
  <c r="F31" i="6"/>
  <c r="H31" i="6" s="1"/>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19" i="6" s="1"/>
  <c r="H119" i="6" s="1"/>
  <c r="F33" i="6"/>
  <c r="H33" i="6" s="1"/>
  <c r="A119" i="6"/>
  <c r="G119" i="6"/>
  <c r="F22" i="6"/>
  <c r="O35" i="4"/>
  <c r="P47" i="4"/>
  <c r="B47" i="4"/>
  <c r="A33" i="6" s="1"/>
  <c r="P59" i="4"/>
  <c r="B125" i="4" s="1"/>
  <c r="B59" i="4"/>
  <c r="A44" i="6" s="1"/>
  <c r="B71" i="4"/>
  <c r="M71" i="4" s="1"/>
  <c r="A55" i="6"/>
  <c r="B95" i="4"/>
  <c r="A77" i="6" s="1"/>
  <c r="B107" i="4"/>
  <c r="A88" i="6" s="1"/>
  <c r="M35" i="4"/>
  <c r="M10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P51" i="4"/>
  <c r="B51" i="4"/>
  <c r="A37" i="6"/>
  <c r="Q53" i="4"/>
  <c r="B65" i="4" s="1"/>
  <c r="A49" i="6" s="1"/>
  <c r="B63" i="4"/>
  <c r="A48" i="6"/>
  <c r="B75" i="4"/>
  <c r="A59" i="6"/>
  <c r="B87" i="4"/>
  <c r="A70" i="6"/>
  <c r="A81" i="6"/>
  <c r="B111" i="4"/>
  <c r="A92" i="6"/>
  <c r="B129" i="4"/>
  <c r="A107" i="6"/>
  <c r="A123" i="6"/>
  <c r="M39" i="4"/>
  <c r="M51" i="4"/>
  <c r="M63" i="4"/>
  <c r="M75" i="4"/>
  <c r="M87" i="4"/>
  <c r="M111" i="4"/>
  <c r="M129" i="4"/>
  <c r="D33" i="6" l="1"/>
  <c r="K119" i="6"/>
  <c r="B83" i="4"/>
  <c r="M95" i="4"/>
  <c r="B82" i="4"/>
  <c r="A76" i="6"/>
  <c r="F43" i="6"/>
  <c r="G21" i="6"/>
  <c r="H21" i="6" s="1"/>
  <c r="D21" i="6" s="1"/>
  <c r="F101" i="6"/>
  <c r="H101" i="6" s="1"/>
  <c r="D101" i="6" s="1"/>
  <c r="H42" i="6"/>
  <c r="D42" i="6" s="1"/>
  <c r="A75" i="6"/>
  <c r="D30" i="6"/>
  <c r="K116" i="6"/>
  <c r="A85" i="6"/>
  <c r="M104" i="4"/>
  <c r="A30" i="6"/>
  <c r="M44" i="4"/>
  <c r="B122" i="4"/>
  <c r="B133" i="4"/>
  <c r="A109" i="6" s="1"/>
  <c r="H52" i="6"/>
  <c r="D52" i="6" s="1"/>
  <c r="B56" i="4"/>
  <c r="B119" i="4"/>
  <c r="A97" i="6" s="1"/>
  <c r="B68" i="4"/>
  <c r="B101" i="4"/>
  <c r="A82" i="6" s="1"/>
  <c r="B92" i="4"/>
  <c r="M92" i="4" s="1"/>
  <c r="B80" i="4"/>
  <c r="M43" i="4"/>
  <c r="A29" i="6"/>
  <c r="B67" i="4"/>
  <c r="B103" i="4"/>
  <c r="A84" i="6" s="1"/>
  <c r="B121" i="4"/>
  <c r="B131" i="4"/>
  <c r="A108" i="6" s="1"/>
  <c r="B53" i="4"/>
  <c r="A38" i="6" s="1"/>
  <c r="B115" i="4"/>
  <c r="A94" i="6" s="1"/>
  <c r="H98" i="6"/>
  <c r="D98" i="6" s="1"/>
  <c r="C119" i="6"/>
  <c r="D119" i="6"/>
  <c r="A103" i="6"/>
  <c r="M125" i="4"/>
  <c r="C42" i="6"/>
  <c r="H44" i="6"/>
  <c r="D44" i="6" s="1"/>
  <c r="F55" i="6"/>
  <c r="C33" i="6"/>
  <c r="M59" i="4"/>
  <c r="M47" i="4"/>
  <c r="F103" i="6"/>
  <c r="H103" i="6" s="1"/>
  <c r="D103" i="6" s="1"/>
  <c r="C22" i="6"/>
  <c r="C103" i="6"/>
  <c r="C13" i="6"/>
  <c r="B137" i="4"/>
  <c r="A111" i="6" s="1"/>
  <c r="B135" i="4"/>
  <c r="A110" i="6" s="1"/>
  <c r="B89" i="4"/>
  <c r="A71" i="6" s="1"/>
  <c r="A54" i="6"/>
  <c r="M70" i="4"/>
  <c r="C41" i="6"/>
  <c r="C21" i="6"/>
  <c r="A87" i="6"/>
  <c r="K118" i="6"/>
  <c r="B124" i="4"/>
  <c r="C32" i="6"/>
  <c r="B58" i="4"/>
  <c r="M123" i="4"/>
  <c r="A101" i="6"/>
  <c r="K117" i="6"/>
  <c r="C31" i="6"/>
  <c r="D31" i="6"/>
  <c r="M45" i="4"/>
  <c r="A31" i="6"/>
  <c r="H53" i="6"/>
  <c r="D53" i="6" s="1"/>
  <c r="F64" i="6"/>
  <c r="C19" i="6"/>
  <c r="C101" i="6"/>
  <c r="B69" i="4"/>
  <c r="B81" i="4"/>
  <c r="F117" i="6"/>
  <c r="H117" i="6" s="1"/>
  <c r="D117" i="6" s="1"/>
  <c r="C20" i="6"/>
  <c r="H63" i="6"/>
  <c r="D63" i="6" s="1"/>
  <c r="F74" i="6"/>
  <c r="C52" i="6"/>
  <c r="C30" i="6"/>
  <c r="C15" i="6"/>
  <c r="C116" i="6"/>
  <c r="C100" i="6"/>
  <c r="A40" i="6"/>
  <c r="M55" i="4"/>
  <c r="K115" i="6"/>
  <c r="D29" i="6"/>
  <c r="F40" i="6"/>
  <c r="B79" i="4"/>
  <c r="C29" i="6"/>
  <c r="B91" i="4"/>
  <c r="M103" i="4"/>
  <c r="G18" i="6"/>
  <c r="H18" i="6" s="1"/>
  <c r="D18" i="6" s="1"/>
  <c r="B117" i="4"/>
  <c r="A95" i="6" s="1"/>
  <c r="B77" i="4"/>
  <c r="A60" i="6" s="1"/>
  <c r="M66" i="4"/>
  <c r="A50" i="6"/>
  <c r="F61" i="6"/>
  <c r="H50" i="6"/>
  <c r="D50" i="6" s="1"/>
  <c r="A28" i="6"/>
  <c r="F114" i="6"/>
  <c r="F28" i="6"/>
  <c r="H28" i="6" s="1"/>
  <c r="A61" i="6"/>
  <c r="B102" i="4"/>
  <c r="B120" i="4"/>
  <c r="H39" i="6"/>
  <c r="D39" i="6" s="1"/>
  <c r="B54" i="4"/>
  <c r="C17" i="6"/>
  <c r="C98" i="6"/>
  <c r="D13" i="6"/>
  <c r="C12" i="6"/>
  <c r="C11" i="6"/>
  <c r="C10" i="6"/>
  <c r="C9" i="6"/>
  <c r="D6" i="6"/>
  <c r="C6" i="6"/>
  <c r="H112" i="6"/>
  <c r="C2" i="6"/>
  <c r="G65" i="4"/>
  <c r="G124" i="6" a="1"/>
  <c r="G124" i="6" s="1"/>
  <c r="D114" i="4"/>
  <c r="D53" i="4"/>
  <c r="D65" i="4"/>
  <c r="D41" i="4"/>
  <c r="D77" i="4"/>
  <c r="G41" i="4"/>
  <c r="G89" i="4"/>
  <c r="G101" i="4"/>
  <c r="G53" i="4"/>
  <c r="G114" i="4"/>
  <c r="F124" i="6"/>
  <c r="D89" i="4"/>
  <c r="C44" i="6" l="1"/>
  <c r="A66" i="6"/>
  <c r="M83" i="4"/>
  <c r="F54" i="6"/>
  <c r="H43" i="6"/>
  <c r="F118" i="6"/>
  <c r="H118" i="6" s="1"/>
  <c r="F102" i="6"/>
  <c r="H102" i="6" s="1"/>
  <c r="M82" i="4"/>
  <c r="A65" i="6"/>
  <c r="A74" i="6"/>
  <c r="M56" i="4"/>
  <c r="A41" i="6"/>
  <c r="A63" i="6"/>
  <c r="M80" i="4"/>
  <c r="A52" i="6"/>
  <c r="M68" i="4"/>
  <c r="A100" i="6"/>
  <c r="M122" i="4"/>
  <c r="C18" i="6"/>
  <c r="A99" i="6"/>
  <c r="M121" i="4"/>
  <c r="M67" i="4"/>
  <c r="A51" i="6"/>
  <c r="H55" i="6"/>
  <c r="F66" i="6"/>
  <c r="A102" i="6"/>
  <c r="M124" i="4"/>
  <c r="M58" i="4"/>
  <c r="A43" i="6"/>
  <c r="M69" i="4"/>
  <c r="A53" i="6"/>
  <c r="C117" i="6"/>
  <c r="H64" i="6"/>
  <c r="F75" i="6"/>
  <c r="A64" i="6"/>
  <c r="M81" i="4"/>
  <c r="C53" i="6"/>
  <c r="C63" i="6"/>
  <c r="H74" i="6"/>
  <c r="F85" i="6"/>
  <c r="H85" i="6" s="1"/>
  <c r="M91" i="4"/>
  <c r="A73" i="6"/>
  <c r="M79" i="4"/>
  <c r="A62" i="6"/>
  <c r="F94" i="6"/>
  <c r="F51" i="6"/>
  <c r="H40" i="6"/>
  <c r="F115" i="6"/>
  <c r="H115" i="6" s="1"/>
  <c r="F99" i="6"/>
  <c r="H99" i="6" s="1"/>
  <c r="A98" i="6"/>
  <c r="M120" i="4"/>
  <c r="D28" i="6"/>
  <c r="K114" i="6"/>
  <c r="C39" i="6"/>
  <c r="A83" i="6"/>
  <c r="M102" i="4"/>
  <c r="C28" i="6"/>
  <c r="B2" i="6"/>
  <c r="H114" i="6"/>
  <c r="C50" i="6"/>
  <c r="M54" i="4"/>
  <c r="A39" i="6"/>
  <c r="H61" i="6"/>
  <c r="F72" i="6"/>
  <c r="C112" i="6"/>
  <c r="D112" i="6"/>
  <c r="H124" i="6"/>
  <c r="C124" i="6"/>
  <c r="D118" i="6" l="1"/>
  <c r="C118" i="6"/>
  <c r="D43" i="6"/>
  <c r="C43" i="6"/>
  <c r="D102" i="6"/>
  <c r="C102" i="6"/>
  <c r="H54" i="6"/>
  <c r="F65" i="6"/>
  <c r="F77" i="6"/>
  <c r="H66" i="6"/>
  <c r="D55" i="6"/>
  <c r="C55" i="6"/>
  <c r="H75" i="6"/>
  <c r="F86" i="6"/>
  <c r="H86" i="6" s="1"/>
  <c r="D64" i="6"/>
  <c r="C64" i="6"/>
  <c r="D85" i="6"/>
  <c r="C85" i="6"/>
  <c r="D74" i="6"/>
  <c r="C74" i="6"/>
  <c r="D99" i="6"/>
  <c r="C99" i="6"/>
  <c r="D115" i="6"/>
  <c r="C115" i="6"/>
  <c r="C40" i="6"/>
  <c r="D40" i="6"/>
  <c r="H51" i="6"/>
  <c r="F62" i="6"/>
  <c r="F110" i="6"/>
  <c r="H110" i="6" s="1"/>
  <c r="F108" i="6"/>
  <c r="H108" i="6" s="1"/>
  <c r="F111" i="6"/>
  <c r="H111" i="6" s="1"/>
  <c r="F95" i="6"/>
  <c r="F109" i="6"/>
  <c r="H109" i="6" s="1"/>
  <c r="H94" i="6"/>
  <c r="D114" i="6"/>
  <c r="C114" i="6"/>
  <c r="H72" i="6"/>
  <c r="F83" i="6"/>
  <c r="H83" i="6" s="1"/>
  <c r="D61" i="6"/>
  <c r="C61" i="6"/>
  <c r="D124" i="6"/>
  <c r="D54" i="6" l="1"/>
  <c r="C54" i="6"/>
  <c r="F76" i="6"/>
  <c r="H65" i="6"/>
  <c r="D66" i="6"/>
  <c r="C66" i="6"/>
  <c r="H77" i="6"/>
  <c r="F88" i="6"/>
  <c r="H88" i="6" s="1"/>
  <c r="D75" i="6"/>
  <c r="C75" i="6"/>
  <c r="D86" i="6"/>
  <c r="C86" i="6"/>
  <c r="F96" i="6"/>
  <c r="H96" i="6" s="1"/>
  <c r="H95" i="6"/>
  <c r="D111" i="6"/>
  <c r="C111" i="6"/>
  <c r="D109" i="6"/>
  <c r="C109" i="6"/>
  <c r="D108" i="6"/>
  <c r="C108" i="6"/>
  <c r="D110" i="6"/>
  <c r="C110" i="6"/>
  <c r="H62" i="6"/>
  <c r="F73" i="6"/>
  <c r="D51" i="6"/>
  <c r="C51" i="6"/>
  <c r="D94" i="6"/>
  <c r="C94" i="6"/>
  <c r="D83" i="6"/>
  <c r="C83" i="6"/>
  <c r="C72" i="6"/>
  <c r="D72" i="6"/>
  <c r="D65" i="6" l="1"/>
  <c r="C65" i="6"/>
  <c r="F87" i="6"/>
  <c r="H87" i="6" s="1"/>
  <c r="H76" i="6"/>
  <c r="D88" i="6"/>
  <c r="C88" i="6"/>
  <c r="D77" i="6"/>
  <c r="C77" i="6"/>
  <c r="C96" i="6"/>
  <c r="D96" i="6"/>
  <c r="D62" i="6"/>
  <c r="C62" i="6"/>
  <c r="D95" i="6"/>
  <c r="C95" i="6"/>
  <c r="F84" i="6"/>
  <c r="H84" i="6" s="1"/>
  <c r="H125" i="6" s="1"/>
  <c r="D2" i="6" s="1"/>
  <c r="H73" i="6"/>
  <c r="D76" i="6" l="1"/>
  <c r="C76" i="6"/>
  <c r="D87" i="6"/>
  <c r="C87" i="6"/>
  <c r="D73" i="6"/>
  <c r="C73" i="6"/>
  <c r="D84" i="6"/>
  <c r="C8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<sst xmlns="http://schemas.openxmlformats.org/spreadsheetml/2006/main" count="28482" uniqueCount="20172">
  <si>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</si>
  <si>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</si>
  <si>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</si>
  <si>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</si>
  <si>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</si>
  <si>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</si>
  <si>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</si>
  <si>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</si>
  <si>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</si>
  <si>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</si>
  <si>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</si>
  <si>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</si>
  <si>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</si>
  <si>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</si>
  <si>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</si>
  <si>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</si>
  <si>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</si>
  <si>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</si>
  <si>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</si>
  <si>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</si>
  <si>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</si>
  <si>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</si>
  <si>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</si>
  <si>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</si>
  <si>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</si>
  <si>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</si>
  <si>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</si>
  <si>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</si>
  <si>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</si>
  <si>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</si>
  <si>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</si>
  <si>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</si>
  <si>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</si>
  <si>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</si>
  <si>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</si>
  <si>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</si>
  <si>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</si>
  <si>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</si>
  <si>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</si>
  <si>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</si>
  <si>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</si>
  <si>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</si>
  <si>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</si>
  <si>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</si>
  <si>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</si>
  <si>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</si>
  <si>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</si>
  <si>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</si>
  <si>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</si>
  <si>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</si>
  <si>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</si>
  <si>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</si>
  <si>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</si>
  <si>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</si>
  <si>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</si>
  <si>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</si>
  <si>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</si>
  <si>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</si>
  <si>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</si>
  <si>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</si>
  <si>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</si>
  <si>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</si>
  <si>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</si>
  <si>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</si>
  <si>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</si>
  <si>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</si>
  <si>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</si>
  <si>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</si>
  <si>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</si>
  <si>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</si>
  <si>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</si>
  <si>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</si>
  <si>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</si>
  <si>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</si>
  <si>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</si>
  <si>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</si>
  <si>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</si>
  <si>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</si>
  <si>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</si>
  <si>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</si>
  <si>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</si>
  <si>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</si>
  <si>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</si>
  <si>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</si>
  <si>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</si>
  <si>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</si>
  <si>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</si>
  <si>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</si>
  <si>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</si>
  <si>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</si>
  <si>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</si>
  <si>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</si>
  <si>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</si>
  <si>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</si>
  <si>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</si>
  <si>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</si>
  <si>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</si>
  <si>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</si>
  <si>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</si>
  <si>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</si>
  <si>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</si>
  <si>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</si>
  <si>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</si>
  <si>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</si>
  <si>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</si>
  <si>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</si>
  <si>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</si>
  <si>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</si>
  <si>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</si>
  <si>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</si>
  <si>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</si>
  <si>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</si>
  <si>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</si>
  <si>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</si>
  <si>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</si>
  <si>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</si>
  <si>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</si>
  <si>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</si>
  <si>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</si>
  <si>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</si>
  <si>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</si>
  <si>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</si>
  <si>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</si>
  <si>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</si>
  <si>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</si>
  <si>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</si>
  <si>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</si>
  <si>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</si>
  <si>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</si>
  <si>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</si>
  <si>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</si>
  <si>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</si>
  <si>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</si>
  <si>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</si>
  <si>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</si>
  <si>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</si>
  <si>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</si>
  <si>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</si>
  <si>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</si>
  <si>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</si>
  <si>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</si>
  <si>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</si>
  <si>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</si>
  <si>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</si>
  <si>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</si>
  <si>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</si>
  <si>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</si>
  <si>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</si>
  <si>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</si>
  <si>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</si>
  <si>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</si>
  <si>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</si>
  <si>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</si>
  <si>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</si>
  <si>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</si>
  <si>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</si>
  <si>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</si>
  <si>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</si>
  <si>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</si>
  <si>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</si>
  <si>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</si>
  <si>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</si>
  <si>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</si>
  <si>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</si>
  <si>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</si>
  <si>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</si>
  <si>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</si>
  <si>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</si>
  <si>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</si>
  <si>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</si>
  <si>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</si>
  <si>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</si>
  <si>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</si>
  <si>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</si>
  <si>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</si>
  <si>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</si>
  <si>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</si>
  <si>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</si>
  <si>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</si>
  <si>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</si>
  <si>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</si>
  <si>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</si>
  <si>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</si>
  <si>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</si>
  <si>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</si>
  <si>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</si>
  <si>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</si>
  <si>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</si>
  <si>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</si>
  <si>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</si>
  <si>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</si>
  <si>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</si>
  <si>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</si>
  <si>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</si>
  <si>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</si>
  <si>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</si>
  <si>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</si>
  <si>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</si>
  <si>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</si>
  <si>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</si>
  <si>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</si>
  <si>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</si>
  <si>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</si>
  <si>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</si>
  <si>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</si>
  <si>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</si>
  <si>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</si>
  <si>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</si>
  <si>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</si>
  <si>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</si>
  <si>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</si>
  <si>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</si>
  <si>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</si>
  <si>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</si>
  <si>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</si>
  <si>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</si>
  <si>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</si>
  <si>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</si>
  <si>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</si>
  <si>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</si>
  <si>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</si>
  <si>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</si>
  <si>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</si>
  <si>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</si>
  <si>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</si>
  <si>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</si>
  <si>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</si>
  <si>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</si>
  <si>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</si>
  <si>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</si>
  <si>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</si>
  <si>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</si>
  <si>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</si>
  <si>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</si>
  <si>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</si>
  <si>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</si>
  <si>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</si>
  <si>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</si>
  <si>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</si>
  <si>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</si>
  <si>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</si>
  <si>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</si>
  <si>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</si>
  <si>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</si>
  <si>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</si>
  <si>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</si>
  <si>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</si>
  <si>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</si>
  <si>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</si>
  <si>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</si>
  <si>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</si>
  <si>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</si>
  <si>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</si>
  <si>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</si>
  <si>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</si>
  <si>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</si>
  <si>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</si>
  <si>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</si>
  <si>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</si>
  <si>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</si>
  <si>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</si>
  <si>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</si>
  <si>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</si>
  <si>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</si>
  <si>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</si>
  <si>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</si>
  <si>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</si>
  <si>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</si>
  <si>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</si>
  <si>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</si>
  <si>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</si>
  <si>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</si>
  <si>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</si>
  <si>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</si>
  <si>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</si>
  <si>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</si>
  <si>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</si>
  <si>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</si>
  <si>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</si>
  <si>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</si>
  <si>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</si>
  <si>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</si>
  <si>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</si>
  <si>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</si>
  <si>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</si>
  <si>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</si>
  <si>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</si>
  <si>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</si>
  <si>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</si>
  <si>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</si>
  <si>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</si>
  <si>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</si>
  <si>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</si>
  <si>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</si>
  <si>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</si>
  <si>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</si>
  <si>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</si>
  <si>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</si>
  <si>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</si>
  <si>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</si>
  <si>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</si>
  <si>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</si>
  <si>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</si>
  <si>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</si>
  <si>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</si>
  <si>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</si>
  <si>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</si>
  <si>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</si>
  <si>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</si>
  <si>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</si>
  <si>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</si>
  <si>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</si>
  <si>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</si>
  <si>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</si>
  <si>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</si>
  <si>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</si>
  <si>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</si>
  <si>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</si>
  <si>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</si>
  <si>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</si>
  <si>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</si>
  <si>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</si>
  <si>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</si>
  <si>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</si>
  <si>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</si>
  <si>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</si>
  <si>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</si>
  <si>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</si>
  <si>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</si>
  <si>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</si>
  <si>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</si>
  <si>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</si>
  <si>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</si>
  <si>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</si>
  <si>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</si>
  <si>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</si>
  <si>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</si>
  <si>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</si>
  <si>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</si>
  <si>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</si>
  <si>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</si>
  <si>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</si>
  <si>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</si>
  <si>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</si>
  <si>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</si>
  <si>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</si>
  <si>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</si>
  <si>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</si>
  <si>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</si>
  <si>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</si>
  <si>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</si>
  <si>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</si>
  <si>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</si>
  <si>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</si>
  <si>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</si>
  <si>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</si>
  <si>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</si>
  <si>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</si>
  <si>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</si>
  <si>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</si>
  <si>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</si>
  <si>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</si>
  <si>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</si>
  <si>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</si>
  <si>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</si>
  <si>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</si>
  <si>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</si>
  <si>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</si>
  <si>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</si>
  <si>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</si>
  <si>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</si>
  <si>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</si>
  <si>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</si>
  <si>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</si>
  <si>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</si>
  <si>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</si>
  <si>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</si>
  <si>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</si>
  <si>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</si>
  <si>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</si>
  <si>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</si>
  <si>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</si>
  <si>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</si>
  <si>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</si>
  <si>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</si>
  <si>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</si>
  <si>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</si>
  <si>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</si>
  <si>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</si>
  <si>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</si>
  <si>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</si>
  <si>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</si>
  <si>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</si>
  <si>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</si>
  <si>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</si>
  <si>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</si>
  <si>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</si>
  <si>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</si>
  <si>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</si>
  <si>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</si>
  <si>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</si>
  <si>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</si>
  <si>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</si>
  <si>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</si>
  <si>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</si>
  <si>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</si>
  <si>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</si>
  <si>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</si>
  <si>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</si>
  <si>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</si>
  <si>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</si>
  <si>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</si>
  <si>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</si>
  <si>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</si>
  <si>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</si>
  <si>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</si>
  <si>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</si>
  <si>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</si>
  <si>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</si>
  <si>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</si>
  <si>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</si>
  <si>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</si>
  <si>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</si>
  <si>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</si>
  <si>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</si>
  <si>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</si>
  <si>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</si>
  <si>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</si>
  <si>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</si>
  <si>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</si>
  <si>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</si>
  <si>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</si>
  <si>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</si>
  <si>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</si>
  <si>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</si>
  <si>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</si>
  <si>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</si>
  <si>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</si>
  <si>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</si>
  <si>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</si>
  <si>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</si>
  <si>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</si>
  <si>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</si>
  <si>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</si>
  <si>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</si>
  <si>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</si>
  <si>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</si>
  <si>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</si>
  <si>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</si>
  <si>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</si>
  <si>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</si>
  <si>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</si>
  <si>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</si>
  <si>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</si>
  <si>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</si>
  <si>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</si>
  <si>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</si>
  <si>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</si>
  <si>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</si>
  <si>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</si>
  <si>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</si>
  <si>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</si>
  <si>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</si>
  <si>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</si>
  <si>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</si>
  <si>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</si>
  <si>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</si>
  <si>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</si>
  <si>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</si>
  <si>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</si>
  <si>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</si>
  <si>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</si>
  <si>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</si>
  <si>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</si>
  <si>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</si>
  <si>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</si>
  <si>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</si>
  <si>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</si>
  <si>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</si>
  <si>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</si>
  <si>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</si>
  <si>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</si>
  <si>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</si>
  <si>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</si>
  <si>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</si>
  <si>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</si>
  <si>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</si>
  <si>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</si>
  <si>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</si>
  <si>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</si>
  <si>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</si>
  <si>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</si>
  <si>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</si>
  <si>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</si>
  <si>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</si>
  <si>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</si>
  <si>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</si>
  <si>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</si>
  <si>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</si>
  <si>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</si>
  <si>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</si>
  <si>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</si>
  <si>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</si>
  <si>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</si>
  <si>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</si>
  <si>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</si>
  <si>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</si>
  <si>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</si>
  <si>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</si>
  <si>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</si>
  <si>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</si>
  <si>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</si>
  <si>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</si>
  <si>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</si>
  <si>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</si>
  <si>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</si>
  <si>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</si>
  <si>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</si>
  <si>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</si>
  <si>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</si>
  <si>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</si>
  <si>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</si>
  <si>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</si>
  <si>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</si>
  <si>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</si>
  <si>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</si>
  <si>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</si>
  <si>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</si>
  <si>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</si>
  <si>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</si>
  <si>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</si>
  <si>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</si>
  <si>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</si>
  <si>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</si>
  <si>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</si>
  <si>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</si>
  <si>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</si>
  <si>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</si>
  <si>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</si>
  <si>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</si>
  <si>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</si>
  <si>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</si>
  <si>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</si>
  <si>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</si>
  <si>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</si>
  <si>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</si>
  <si>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</si>
  <si>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</si>
  <si>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</si>
  <si>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</si>
  <si>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</si>
  <si>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</si>
  <si>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</si>
  <si>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</si>
  <si>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</si>
  <si>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</si>
  <si>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</si>
  <si>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</si>
  <si>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</si>
  <si>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</si>
  <si>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</si>
  <si>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</si>
  <si>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</si>
  <si>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</si>
  <si>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</si>
  <si>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</si>
  <si>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</si>
  <si>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</si>
  <si>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</si>
  <si>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</si>
  <si>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</si>
  <si>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</si>
  <si>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</si>
  <si>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</si>
  <si>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</si>
  <si>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</si>
  <si>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</si>
  <si>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</si>
  <si>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</si>
  <si>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</si>
  <si>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</si>
  <si>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</si>
  <si>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</si>
  <si>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</si>
  <si>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</si>
  <si>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</si>
  <si>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</si>
  <si>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</si>
  <si>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</si>
  <si>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</si>
  <si>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</si>
  <si>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</si>
  <si>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</si>
  <si>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</si>
  <si>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</si>
  <si>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</si>
  <si>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</si>
  <si>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</si>
  <si>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</si>
  <si>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</si>
  <si>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</si>
  <si>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</si>
  <si>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</si>
  <si>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</si>
  <si>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</si>
  <si>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</si>
  <si>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</si>
  <si>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</si>
  <si>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</si>
  <si>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</si>
  <si>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</si>
  <si>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</si>
  <si>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</si>
  <si>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</si>
  <si>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</si>
  <si>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</si>
  <si>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</si>
  <si>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</si>
  <si>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</si>
  <si>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</si>
  <si>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</si>
  <si>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</si>
  <si>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</si>
  <si>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</si>
  <si>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</si>
  <si>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</si>
  <si>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</si>
  <si>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</si>
  <si>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</si>
  <si>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</si>
  <si>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</si>
  <si>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</si>
  <si>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</si>
  <si>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</si>
  <si>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</si>
  <si>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</si>
  <si>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</si>
  <si>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</si>
  <si>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</si>
  <si>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</si>
  <si>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</si>
  <si>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</si>
  <si>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</si>
  <si>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</si>
  <si>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</si>
  <si>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</si>
  <si>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</si>
  <si>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</si>
  <si>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</si>
  <si>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</si>
  <si>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</si>
  <si>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</si>
  <si>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</si>
  <si>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</si>
  <si>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</si>
  <si>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</si>
  <si>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</si>
  <si>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</si>
  <si>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</si>
  <si>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</si>
  <si>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</si>
  <si>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</si>
  <si>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</si>
  <si>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</si>
  <si>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</si>
  <si>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</si>
  <si>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</si>
  <si>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</si>
  <si>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</si>
  <si>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</si>
  <si>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</si>
  <si>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</si>
  <si>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</si>
  <si>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</si>
  <si>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</si>
  <si>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</si>
  <si>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</si>
  <si>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</si>
  <si>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</si>
  <si>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</si>
  <si>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</si>
  <si>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</si>
  <si>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</si>
  <si>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</si>
  <si>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</si>
  <si>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</si>
  <si>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</si>
  <si>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</si>
  <si>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</si>
  <si>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</si>
  <si>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</si>
  <si>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</si>
  <si>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</si>
  <si>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</si>
  <si>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</si>
  <si>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</si>
  <si>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</si>
  <si>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</si>
  <si>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</si>
  <si>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</si>
  <si>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</si>
  <si>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</si>
  <si>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</si>
  <si>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</si>
  <si>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</si>
  <si>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</si>
  <si>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</si>
  <si>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</si>
  <si>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</si>
  <si>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</si>
  <si>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</si>
  <si>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</si>
  <si>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</si>
  <si>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</si>
  <si>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</si>
  <si>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</si>
  <si>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</si>
  <si>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</si>
  <si>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</si>
  <si>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</si>
  <si>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</si>
  <si>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</si>
  <si>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</si>
  <si>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</si>
  <si>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</si>
  <si>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</si>
  <si>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</si>
  <si>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</si>
  <si>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</si>
  <si>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</si>
  <si>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</si>
  <si>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</si>
  <si>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</si>
  <si>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</si>
  <si>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</si>
  <si>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</si>
  <si>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</si>
  <si>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</si>
  <si>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</si>
  <si>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</si>
  <si>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</si>
  <si>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</si>
  <si>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</si>
  <si>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</si>
  <si>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</si>
  <si>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</si>
  <si>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</si>
  <si>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</si>
  <si>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</si>
  <si>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</si>
  <si>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</si>
  <si>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</si>
  <si>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</si>
  <si>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</si>
  <si>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</si>
  <si>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</si>
  <si>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</si>
  <si>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</si>
  <si>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</si>
  <si>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</si>
  <si>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</si>
  <si>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</si>
  <si>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</si>
  <si>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</si>
  <si>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</si>
  <si>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</si>
  <si>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</si>
  <si>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</si>
  <si>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</si>
  <si>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</si>
  <si>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</si>
  <si>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</si>
  <si>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</si>
  <si>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</si>
  <si>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</si>
  <si>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</si>
  <si>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</si>
  <si>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</si>
  <si>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</si>
  <si>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</si>
  <si>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</si>
  <si>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</si>
  <si>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</si>
  <si>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</si>
  <si>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</si>
  <si>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</si>
  <si>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</si>
  <si>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</si>
  <si>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</si>
  <si>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</si>
  <si>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</si>
  <si>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</si>
  <si>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</si>
  <si>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</si>
  <si>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</si>
  <si>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</si>
  <si>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</si>
  <si>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</si>
  <si>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</si>
  <si>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</si>
  <si>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</si>
  <si>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</si>
  <si>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</si>
  <si>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</si>
  <si>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</si>
  <si>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</si>
  <si>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</si>
  <si>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</si>
  <si>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</si>
  <si>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</si>
  <si>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</si>
  <si>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</si>
  <si>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</si>
  <si>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</si>
  <si>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</si>
  <si>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</si>
  <si>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</si>
  <si>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</si>
  <si>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</si>
  <si>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</si>
  <si>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</si>
  <si>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</si>
  <si>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</si>
  <si>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</si>
  <si>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</si>
  <si>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</si>
  <si>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</si>
  <si>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</si>
  <si>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</si>
  <si>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</si>
  <si>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</si>
  <si>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</si>
  <si>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</si>
  <si>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</si>
  <si>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</si>
  <si>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</si>
  <si>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</si>
  <si>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</si>
  <si>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</si>
  <si>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</si>
  <si>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</si>
  <si>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</si>
  <si>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</si>
  <si>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</si>
  <si>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</si>
  <si>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</si>
  <si>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</si>
  <si>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</si>
  <si>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</si>
  <si>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</si>
  <si>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</si>
  <si>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</si>
  <si>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</si>
  <si>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</si>
  <si>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</si>
  <si>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</si>
  <si>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</si>
  <si>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</si>
  <si>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</si>
  <si>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</si>
  <si>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</si>
  <si>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</si>
  <si>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</si>
  <si>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</si>
  <si>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</si>
  <si>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</si>
  <si>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</si>
  <si>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</si>
  <si>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</si>
  <si>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</si>
  <si>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</si>
  <si>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</si>
  <si>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</si>
  <si>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</si>
  <si>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</si>
  <si>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</si>
  <si>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</si>
  <si>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</si>
  <si>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</si>
  <si>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</si>
  <si>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</si>
  <si>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</si>
  <si>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</si>
  <si>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</si>
  <si>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</si>
  <si>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</si>
  <si>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</si>
  <si>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</si>
  <si>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</si>
  <si>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</si>
  <si>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</si>
  <si>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</si>
  <si>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</si>
  <si>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</si>
  <si>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</si>
  <si>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</si>
  <si>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</si>
  <si>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</si>
  <si>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</si>
  <si>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</si>
  <si>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</si>
  <si>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</si>
  <si>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</si>
  <si>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</si>
  <si>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</si>
  <si>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</si>
  <si>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</si>
  <si>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</si>
  <si>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</si>
  <si>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</si>
  <si>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</si>
  <si>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</si>
  <si>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</si>
  <si>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</si>
  <si>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</si>
  <si>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</si>
  <si>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</si>
  <si>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</si>
  <si>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</si>
  <si>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</si>
  <si>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</si>
  <si>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</si>
  <si>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</si>
  <si>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</si>
  <si>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</si>
  <si>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</si>
  <si>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</si>
  <si>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</si>
  <si>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</si>
  <si>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</si>
  <si>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</si>
  <si>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</si>
  <si>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</si>
  <si>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</si>
  <si>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</si>
  <si>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</si>
  <si>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</si>
  <si>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</si>
  <si>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</si>
  <si>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</si>
  <si>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</si>
  <si>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</si>
  <si>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</si>
  <si>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</si>
  <si>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</si>
  <si>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</si>
  <si>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</si>
  <si>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</si>
  <si>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</si>
  <si>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</si>
  <si>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</si>
  <si>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</si>
  <si>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</si>
  <si>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</si>
  <si>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</si>
  <si>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</si>
  <si>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</si>
  <si>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</si>
  <si>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</si>
  <si>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</si>
  <si>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</si>
  <si>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</si>
  <si>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</si>
  <si>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</si>
  <si>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</si>
  <si>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</si>
  <si>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</si>
  <si>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</si>
  <si>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</si>
  <si>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</si>
  <si>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</si>
  <si>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</si>
  <si>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</si>
  <si>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</si>
  <si>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</si>
  <si>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</si>
  <si>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</si>
  <si>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</si>
  <si>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</si>
  <si>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</si>
  <si>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</si>
  <si>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</si>
  <si>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</si>
  <si>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</si>
  <si>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</si>
  <si>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</si>
  <si>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</si>
  <si>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</si>
  <si>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</si>
  <si>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</si>
  <si>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</si>
  <si>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</si>
  <si>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</si>
  <si>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</si>
  <si>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</si>
  <si>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</si>
  <si>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</si>
  <si>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</si>
  <si>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</si>
  <si>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</si>
  <si>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</si>
  <si>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</si>
  <si>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</si>
  <si>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</si>
  <si>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</si>
  <si>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</si>
  <si>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</si>
  <si>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</si>
  <si>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</si>
  <si>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</si>
  <si>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</si>
  <si>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</si>
  <si>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</si>
  <si>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</si>
  <si>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</si>
  <si>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</si>
  <si>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</si>
  <si>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</si>
  <si>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</si>
  <si>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</si>
  <si>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</si>
  <si>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</si>
  <si>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</si>
  <si>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</si>
  <si>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</si>
  <si>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</si>
  <si>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</si>
  <si>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</si>
  <si>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</si>
  <si>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</si>
  <si>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</si>
  <si>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</si>
  <si>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</si>
  <si>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</si>
  <si>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</si>
  <si>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</si>
  <si>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</si>
  <si>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</si>
  <si>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</si>
  <si>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</si>
  <si>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</si>
  <si>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</si>
  <si>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</si>
  <si>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</si>
  <si>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</si>
  <si>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</si>
  <si>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</si>
  <si>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</si>
  <si>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</si>
  <si>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</si>
  <si>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</si>
  <si>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</si>
  <si>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</si>
  <si>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</si>
  <si>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</si>
  <si>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</si>
  <si>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</si>
  <si>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</si>
  <si>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</si>
  <si>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</si>
  <si>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</si>
  <si>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</si>
  <si>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</si>
  <si>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</si>
  <si>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</si>
  <si>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</si>
  <si>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</si>
  <si>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</si>
  <si>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</si>
  <si>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</si>
  <si>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</si>
  <si>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</si>
  <si>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</si>
  <si>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</si>
  <si>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</si>
  <si>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</si>
  <si>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</si>
  <si>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</si>
  <si>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</si>
  <si>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</si>
  <si>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</si>
  <si>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</si>
  <si>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</si>
  <si>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</si>
  <si>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</si>
  <si>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</si>
  <si>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</si>
  <si>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</si>
  <si>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</si>
  <si>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</si>
  <si>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</si>
  <si>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</si>
  <si>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</si>
  <si>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</si>
  <si>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</si>
  <si>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</si>
  <si>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</si>
  <si>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</si>
  <si>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</si>
  <si>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</si>
  <si>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</si>
  <si>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</si>
  <si>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</si>
  <si>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</si>
  <si>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</si>
  <si>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</si>
  <si>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</si>
  <si>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</si>
  <si>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</si>
  <si>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</si>
  <si>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</si>
  <si>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</si>
  <si>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</si>
  <si>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</si>
  <si>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</si>
  <si>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</si>
  <si>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</si>
  <si>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</si>
  <si>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</si>
  <si>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</si>
  <si>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</si>
  <si>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</si>
  <si>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</si>
  <si>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</si>
  <si>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</si>
  <si>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</si>
  <si>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</si>
  <si>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</si>
  <si>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</si>
  <si>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</si>
  <si>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</si>
  <si>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</si>
  <si>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</si>
  <si>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</si>
  <si>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</si>
  <si>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</si>
  <si>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</si>
  <si>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</si>
  <si>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</si>
  <si>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</si>
  <si>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</si>
  <si>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</si>
  <si>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</si>
  <si>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</si>
  <si>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</si>
  <si>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</si>
  <si>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</si>
  <si>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</si>
  <si>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</si>
  <si>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</si>
  <si>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</si>
  <si>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</si>
  <si>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</si>
  <si>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</si>
  <si>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</si>
  <si>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</si>
  <si>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</si>
  <si>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</si>
  <si>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</si>
  <si>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</si>
  <si>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</si>
  <si>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</si>
  <si>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</si>
  <si>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</si>
  <si>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</si>
  <si>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</si>
  <si>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</si>
  <si>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</si>
  <si>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</si>
  <si>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</si>
  <si>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</si>
  <si>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</si>
  <si>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</si>
  <si>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</si>
  <si>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</si>
  <si>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</si>
  <si>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</si>
  <si>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</si>
  <si>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</si>
  <si>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</si>
  <si>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</si>
  <si>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</si>
  <si>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</si>
  <si>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</si>
  <si>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</si>
  <si>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</si>
  <si>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</si>
  <si>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</si>
  <si>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</si>
  <si>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</si>
  <si>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</si>
  <si>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</si>
  <si>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</si>
  <si>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</si>
  <si>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</si>
  <si>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</si>
  <si>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</si>
  <si>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</si>
  <si>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</si>
  <si>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</si>
  <si>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</si>
  <si>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</si>
  <si>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</si>
  <si>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</si>
  <si>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</si>
  <si>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</si>
  <si>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</si>
  <si>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</si>
  <si>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</si>
  <si>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</si>
  <si>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</si>
  <si>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</si>
  <si>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</si>
  <si>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</si>
  <si>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</si>
  <si>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</si>
  <si>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</si>
  <si>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</si>
  <si>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</si>
  <si>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</si>
  <si>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</si>
  <si>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</si>
  <si>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</si>
  <si>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</si>
  <si>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</si>
  <si>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</si>
  <si>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</si>
  <si>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</si>
  <si>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</si>
  <si>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</si>
  <si>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</si>
  <si>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</si>
  <si>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</si>
  <si>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</si>
  <si>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</si>
  <si>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</si>
  <si>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</si>
  <si>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</si>
  <si>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</si>
  <si>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</si>
  <si>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</si>
  <si>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</si>
  <si>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</si>
  <si>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</si>
  <si>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</si>
  <si>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</si>
  <si>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</si>
  <si>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</si>
  <si>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</si>
  <si>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</si>
  <si>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</si>
  <si>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</si>
  <si>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</si>
  <si>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</si>
  <si>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</si>
  <si>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</si>
  <si>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</si>
  <si>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</si>
  <si>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</si>
  <si>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</si>
  <si>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</si>
  <si>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</si>
  <si>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</si>
  <si>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</si>
  <si>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</si>
  <si>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</si>
  <si>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</si>
  <si>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</si>
  <si>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</si>
  <si>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</si>
  <si>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</si>
  <si>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</si>
  <si>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</si>
  <si>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</si>
  <si>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</si>
  <si>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</si>
  <si>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</si>
  <si>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</si>
  <si>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</si>
  <si>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</si>
  <si>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</si>
  <si>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</si>
  <si>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</si>
  <si>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</si>
  <si>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</si>
  <si>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</si>
  <si>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</si>
  <si>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</si>
  <si>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</si>
  <si>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</si>
  <si>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</si>
  <si>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</si>
  <si>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</si>
  <si>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</si>
  <si>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</si>
  <si>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</si>
  <si>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</si>
  <si>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</si>
  <si>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</si>
  <si>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</si>
  <si>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</si>
  <si>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</si>
  <si>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</si>
  <si>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</si>
  <si>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</si>
  <si>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</si>
  <si>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</si>
  <si>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</si>
  <si>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</si>
  <si>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</si>
  <si>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</si>
  <si>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</si>
  <si>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</si>
  <si>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</si>
  <si>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</si>
  <si>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</si>
  <si>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</si>
  <si>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</si>
  <si>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</si>
  <si>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</si>
  <si>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</si>
  <si>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</si>
  <si>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</si>
  <si>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</si>
  <si>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</si>
  <si>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</si>
  <si>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</si>
  <si>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</si>
  <si>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</si>
  <si>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</si>
  <si>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</si>
  <si>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</si>
  <si>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</si>
  <si>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</si>
  <si>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</si>
  <si>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</si>
  <si>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</si>
  <si>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</si>
  <si>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</si>
  <si>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</si>
  <si>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</si>
  <si>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</si>
  <si>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</si>
  <si>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</si>
  <si>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</si>
  <si>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</si>
  <si>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</si>
  <si>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</si>
  <si>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</si>
  <si>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</si>
  <si>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</si>
  <si>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</si>
  <si>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</si>
  <si>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</si>
  <si>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</si>
  <si>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</si>
  <si>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</si>
  <si>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</si>
  <si>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</si>
  <si>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</si>
  <si>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</si>
  <si>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</si>
  <si>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</si>
  <si>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</si>
  <si>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</si>
  <si>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</si>
  <si>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</si>
  <si>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</si>
  <si>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</si>
  <si>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</si>
  <si>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</si>
  <si>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</si>
  <si>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</si>
  <si>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</si>
  <si>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</si>
  <si>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</si>
  <si>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</si>
  <si>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</si>
  <si>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</si>
  <si>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</si>
  <si>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</si>
  <si>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</si>
  <si>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</si>
  <si>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</si>
  <si>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</si>
  <si>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</si>
  <si>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</si>
  <si>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</si>
  <si>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</si>
  <si>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</si>
  <si>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</si>
  <si>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</si>
  <si>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</si>
  <si>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</si>
  <si>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</si>
  <si>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</si>
  <si>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</si>
  <si>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</si>
  <si>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</si>
  <si>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</si>
  <si>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</si>
  <si>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</si>
  <si>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</si>
  <si>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</si>
  <si>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</si>
  <si>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</si>
  <si>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</si>
  <si>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</si>
  <si>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</si>
  <si>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</si>
  <si>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</si>
  <si>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</si>
  <si>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</si>
  <si>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</si>
  <si>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</si>
  <si>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</si>
  <si>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</si>
  <si>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</si>
  <si>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</si>
  <si>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</si>
  <si>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</si>
  <si>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</si>
  <si>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</si>
  <si>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</si>
  <si>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</si>
  <si>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</si>
  <si>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</si>
  <si>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</si>
  <si>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</si>
  <si>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</si>
  <si>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</si>
  <si>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</si>
  <si>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</si>
  <si>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</si>
  <si>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</si>
  <si>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</si>
  <si>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</si>
  <si>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</si>
  <si>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</si>
  <si>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</si>
  <si>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</si>
  <si>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</si>
  <si>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</si>
  <si>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</si>
  <si>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</si>
  <si>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</si>
  <si>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</si>
  <si>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</si>
  <si>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</si>
  <si>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</si>
  <si>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</si>
  <si>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</si>
  <si>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</si>
  <si>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</si>
  <si>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</si>
  <si>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</si>
  <si>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</si>
  <si>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</si>
  <si>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</si>
  <si>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</si>
  <si>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</si>
  <si>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</si>
  <si>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</si>
  <si>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</si>
  <si>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</si>
  <si>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</si>
  <si>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</si>
  <si>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</si>
  <si>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</si>
  <si>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</si>
  <si>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</si>
  <si>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</si>
  <si>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</si>
  <si>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</si>
  <si>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</si>
  <si>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</si>
  <si>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</si>
  <si>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</si>
  <si>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</si>
  <si>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</si>
  <si>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</si>
  <si>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</si>
  <si>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</si>
  <si>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</si>
  <si>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</si>
  <si>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</si>
  <si>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</si>
  <si>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</si>
  <si>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</si>
  <si>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</si>
  <si>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</si>
  <si>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</si>
  <si>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</si>
  <si>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</si>
  <si>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</si>
  <si>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</si>
  <si>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</si>
  <si>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</si>
  <si>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</si>
  <si>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</si>
  <si>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</si>
  <si>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</si>
  <si>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</si>
  <si>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</si>
  <si>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</si>
  <si>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</si>
  <si>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</si>
  <si>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</si>
  <si>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</si>
  <si>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</si>
  <si>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</si>
  <si>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</si>
  <si>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</si>
  <si>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</si>
  <si>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</si>
  <si>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</si>
  <si>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</si>
  <si>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</si>
  <si>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</si>
  <si>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</si>
  <si>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</si>
  <si>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</si>
  <si>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</si>
  <si>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</si>
  <si>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</si>
  <si>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</si>
  <si>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</si>
  <si>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</si>
  <si>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</si>
  <si>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</si>
  <si>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</si>
  <si>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</si>
  <si>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</si>
  <si>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</si>
  <si>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</si>
  <si>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</si>
  <si>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</si>
  <si>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</si>
  <si>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</si>
  <si>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</si>
  <si>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</si>
  <si>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</si>
  <si>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</si>
  <si>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</si>
  <si>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</si>
  <si>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</si>
  <si>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</si>
  <si>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</si>
  <si>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</si>
  <si>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</si>
  <si>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</si>
  <si>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</si>
  <si>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</si>
  <si>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</si>
  <si>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</si>
  <si>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</si>
  <si>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</si>
  <si>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</si>
  <si>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</si>
  <si>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</si>
  <si>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</si>
  <si>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</si>
  <si>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</si>
  <si>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</si>
  <si>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</si>
  <si>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</si>
  <si>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</si>
  <si>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</si>
  <si>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</si>
  <si>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</si>
  <si>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</si>
  <si>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</si>
  <si>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</si>
  <si>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</si>
  <si>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</si>
  <si>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</si>
  <si>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</si>
  <si>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</si>
  <si>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</si>
  <si>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</si>
  <si>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</si>
  <si>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</si>
  <si>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</si>
  <si>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</si>
  <si>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</si>
  <si>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</si>
  <si>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</si>
  <si>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</si>
  <si>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</si>
  <si>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</si>
  <si>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</si>
  <si>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</si>
  <si>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</si>
  <si>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</si>
  <si>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</si>
  <si>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</si>
  <si>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</si>
  <si>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</si>
  <si>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</si>
  <si>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</si>
  <si>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</si>
  <si>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</si>
  <si>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</si>
  <si>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</si>
  <si>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</si>
  <si>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</si>
  <si>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</si>
  <si>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</si>
  <si>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</si>
  <si>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</si>
  <si>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</si>
  <si>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</si>
  <si>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</si>
  <si>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</si>
  <si>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</si>
  <si>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</si>
  <si>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</si>
  <si>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</si>
  <si>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</si>
  <si>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</si>
  <si>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</si>
  <si>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</si>
  <si>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</si>
  <si>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</si>
  <si>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</si>
  <si>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</si>
  <si>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</si>
  <si>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</si>
  <si>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</si>
  <si>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</si>
  <si>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</si>
  <si>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</si>
  <si>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</si>
  <si>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</si>
  <si>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</si>
  <si>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</si>
  <si>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</si>
  <si>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</si>
  <si>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</si>
  <si>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</si>
  <si>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</si>
  <si>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</si>
  <si>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</si>
  <si>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</si>
  <si>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</si>
  <si>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</si>
  <si>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</si>
  <si>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</si>
  <si>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</si>
  <si>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</si>
  <si>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</si>
  <si>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</si>
  <si>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</si>
  <si>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</si>
  <si>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</si>
  <si>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</si>
  <si>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</si>
  <si>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</si>
  <si>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</si>
  <si>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</si>
  <si>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</si>
  <si>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</si>
  <si>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</si>
  <si>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</si>
  <si>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</si>
  <si>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</si>
  <si>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</si>
  <si>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</si>
  <si>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</si>
  <si>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</si>
  <si>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</si>
  <si>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</si>
  <si>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</si>
  <si>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</si>
  <si>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</si>
  <si>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</si>
  <si>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</si>
  <si>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</si>
  <si>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</si>
  <si>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</si>
  <si>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</si>
  <si>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</si>
  <si>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</si>
  <si>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</si>
  <si>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</si>
  <si>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</si>
  <si>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</si>
  <si>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</si>
  <si>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</si>
  <si>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</si>
  <si>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</si>
  <si>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</si>
  <si>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</si>
  <si>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</si>
  <si>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</si>
  <si>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</si>
  <si>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</si>
  <si>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</si>
  <si>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</si>
  <si>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</si>
  <si>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</si>
  <si>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</si>
  <si>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</si>
  <si>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</si>
  <si>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</si>
  <si>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</si>
  <si>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</si>
  <si>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</si>
  <si>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</si>
  <si>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</si>
  <si>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</si>
  <si>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</si>
  <si>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</si>
  <si>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</si>
  <si>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</si>
  <si>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</si>
  <si>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</si>
  <si>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</si>
  <si>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</si>
  <si>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</si>
  <si>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</si>
  <si>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</si>
  <si>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</si>
  <si>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</si>
  <si>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</si>
  <si>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</si>
  <si>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</si>
  <si>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</si>
  <si>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</si>
  <si>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</si>
  <si>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</si>
  <si>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</si>
  <si>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</si>
  <si>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</si>
  <si>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</si>
  <si>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</si>
  <si>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</si>
  <si>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</si>
  <si>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</si>
  <si>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</si>
  <si>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</si>
  <si>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</si>
  <si>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</si>
  <si>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</si>
  <si>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</si>
  <si>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</si>
  <si>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</si>
  <si>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</si>
  <si>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</si>
  <si>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</si>
  <si>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</si>
  <si>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</si>
  <si>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</si>
  <si>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</si>
  <si>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</si>
  <si>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</si>
  <si>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</si>
  <si>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</si>
  <si>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</si>
  <si>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</si>
  <si>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</si>
  <si>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</si>
  <si>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</si>
  <si>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</si>
  <si>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</si>
  <si>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</si>
  <si>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</si>
  <si>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</si>
  <si>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</si>
  <si>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</si>
  <si>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</si>
  <si>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</si>
  <si>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</si>
  <si>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</si>
  <si>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</si>
  <si>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</si>
  <si>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</si>
  <si>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</si>
  <si>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</si>
  <si>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</si>
  <si>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</si>
  <si>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</si>
  <si>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</si>
  <si>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</si>
  <si>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</si>
  <si>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</si>
  <si>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</si>
  <si>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</si>
  <si>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</si>
  <si>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</si>
  <si>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</si>
  <si>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</si>
  <si>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</si>
  <si>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</si>
  <si>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</si>
  <si>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</si>
  <si>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</si>
  <si>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</si>
  <si>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</si>
  <si>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</si>
  <si>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</si>
  <si>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</si>
  <si>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</si>
  <si>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</si>
  <si>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</si>
  <si>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</si>
  <si>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</si>
  <si>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</si>
  <si>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</si>
  <si>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</si>
  <si>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</si>
  <si>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</si>
  <si>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</si>
  <si>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</si>
  <si>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</si>
  <si>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</si>
  <si>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</si>
  <si>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</si>
  <si>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</si>
  <si>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</si>
  <si>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</si>
  <si>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</si>
  <si>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</si>
  <si>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</si>
  <si>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</si>
  <si>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</si>
  <si>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</si>
  <si>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</si>
  <si>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</si>
  <si>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</si>
  <si>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</si>
  <si>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</si>
  <si>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</si>
  <si>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</si>
  <si>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</si>
  <si>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</si>
  <si>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</si>
  <si>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</si>
  <si>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</si>
  <si>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</si>
  <si>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</si>
  <si>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</si>
  <si>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</si>
  <si>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</si>
  <si>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</si>
  <si>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</si>
  <si>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</si>
  <si>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</si>
  <si>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</si>
  <si>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</si>
  <si>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</si>
  <si>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</si>
  <si>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</si>
  <si>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</si>
  <si>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</si>
  <si>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</si>
  <si>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</si>
  <si>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</si>
  <si>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</si>
  <si>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</si>
  <si>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</si>
  <si>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</si>
  <si>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</si>
  <si>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</si>
  <si>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</si>
  <si>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</si>
  <si>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</si>
  <si>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</si>
  <si>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</si>
  <si>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</si>
  <si>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</si>
  <si>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</si>
  <si>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</si>
  <si>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</si>
  <si>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</si>
  <si>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</si>
  <si>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</si>
  <si>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</si>
  <si>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</si>
  <si>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</si>
  <si>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</si>
  <si>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</si>
  <si>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</si>
  <si>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</si>
  <si>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</si>
  <si>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</si>
  <si>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</si>
  <si>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</si>
  <si>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</si>
  <si>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</si>
  <si>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</si>
  <si>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</si>
  <si>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</si>
  <si>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</si>
  <si>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</si>
  <si>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</si>
  <si>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</si>
  <si>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</si>
  <si>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</si>
  <si>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</si>
  <si>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</si>
  <si>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</si>
  <si>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</si>
  <si>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</si>
  <si>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</si>
  <si>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</si>
  <si>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</si>
  <si>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</si>
  <si>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</si>
  <si>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</si>
  <si>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</si>
  <si>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</si>
  <si>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</si>
  <si>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</si>
  <si>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</si>
  <si>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</si>
  <si>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</si>
  <si>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</si>
  <si>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</si>
  <si>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</si>
  <si>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</si>
  <si>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</si>
  <si>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</si>
  <si>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</si>
  <si>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</si>
  <si>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</si>
  <si>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</si>
  <si>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</si>
  <si>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</si>
  <si>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</si>
  <si>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</si>
  <si>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</si>
  <si>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</si>
  <si>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</si>
  <si>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</si>
  <si>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</si>
  <si>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</si>
  <si>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</si>
  <si>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</si>
  <si>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</si>
  <si>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</si>
  <si>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</si>
  <si>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</si>
  <si>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</si>
  <si>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</si>
  <si>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</si>
  <si>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</si>
  <si>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</si>
  <si>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</si>
  <si>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</si>
  <si>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</si>
  <si>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</si>
  <si>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</si>
  <si>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</si>
  <si>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</si>
  <si>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</si>
  <si>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</si>
  <si>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</si>
  <si>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</si>
  <si>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</si>
  <si>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</si>
  <si>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</si>
  <si>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</si>
  <si>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</si>
  <si>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</si>
  <si>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</si>
  <si>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</si>
  <si>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</si>
  <si>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</si>
  <si>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</si>
  <si>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</si>
  <si>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</si>
  <si>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</si>
  <si>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</si>
  <si>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</si>
  <si>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</si>
  <si>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</si>
  <si>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</si>
  <si>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</si>
  <si>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</si>
  <si>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</si>
  <si>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</si>
  <si>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</si>
  <si>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</si>
  <si>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</si>
  <si>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</si>
  <si>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</si>
  <si>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</si>
  <si>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</si>
  <si>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</si>
  <si>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</si>
  <si>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</si>
  <si>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</si>
  <si>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</si>
  <si>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</si>
  <si>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</si>
  <si>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</si>
  <si>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</si>
  <si>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</si>
  <si>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</si>
  <si>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</si>
  <si>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</si>
  <si>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</si>
  <si>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</si>
  <si>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</si>
  <si>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</si>
  <si>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</si>
  <si>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</si>
  <si>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</si>
  <si>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</si>
  <si>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</si>
  <si>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</si>
  <si>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</si>
  <si>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</si>
  <si>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</si>
  <si>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</si>
  <si>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</si>
  <si>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</si>
  <si>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</si>
  <si>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</si>
  <si>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</si>
  <si>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</si>
  <si>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</si>
  <si>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</si>
  <si>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</si>
  <si>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</si>
  <si>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</si>
  <si>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</si>
  <si>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</si>
  <si>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</si>
  <si>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</si>
  <si>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</si>
  <si>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</si>
  <si>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</si>
  <si>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</si>
  <si>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</si>
  <si>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</si>
  <si>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</si>
  <si>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</si>
  <si>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</si>
  <si>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</si>
  <si>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</si>
  <si>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</si>
  <si>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</si>
  <si>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</si>
  <si>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</si>
  <si>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</si>
  <si>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</si>
  <si>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</si>
  <si>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</si>
  <si>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</si>
  <si>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</si>
  <si>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</si>
  <si>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</si>
  <si>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</si>
  <si>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</si>
  <si>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</si>
  <si>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</si>
  <si>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</si>
  <si>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</si>
  <si>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</si>
  <si>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</si>
  <si>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</si>
  <si>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</si>
  <si>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</si>
  <si>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</si>
  <si>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</si>
  <si>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</si>
  <si>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</si>
  <si>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</si>
  <si>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</si>
  <si>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</si>
  <si>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</si>
  <si>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</si>
  <si>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</si>
  <si>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</si>
  <si>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</si>
  <si>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</si>
  <si>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</si>
  <si>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</si>
  <si>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</si>
  <si>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</si>
  <si>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</si>
  <si>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</si>
  <si>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</si>
  <si>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</si>
  <si>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</si>
  <si>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</si>
  <si>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</si>
  <si>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</si>
  <si>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</si>
  <si>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</si>
  <si>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</si>
  <si>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</si>
  <si>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</si>
  <si>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</si>
  <si>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</si>
  <si>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</si>
  <si>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</si>
  <si>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</si>
  <si>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</si>
  <si>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</si>
  <si>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</si>
  <si>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</si>
  <si>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</si>
  <si>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</si>
  <si>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</si>
  <si>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</si>
  <si>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</si>
  <si>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</si>
  <si>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</si>
  <si>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</si>
  <si>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</si>
  <si>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</si>
  <si>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</si>
  <si>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</si>
  <si>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</si>
  <si>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</si>
  <si>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</si>
  <si>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</si>
  <si>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</si>
  <si>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</si>
  <si>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</si>
  <si>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</si>
  <si>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</si>
  <si>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</si>
  <si>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</si>
  <si>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</si>
  <si>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</si>
  <si>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</si>
  <si>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</si>
  <si>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</si>
  <si>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</si>
  <si>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</si>
  <si>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</si>
  <si>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</si>
  <si>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</si>
  <si>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</si>
  <si>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</si>
  <si>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</si>
  <si>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</si>
  <si>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</si>
  <si>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</si>
  <si>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</si>
  <si>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</si>
  <si>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</si>
  <si>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</si>
  <si>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</si>
  <si>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</si>
  <si>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</si>
  <si>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</si>
  <si>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</si>
  <si>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</si>
  <si>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</si>
  <si>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</si>
  <si>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</si>
  <si>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</si>
  <si>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</si>
  <si>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</si>
  <si>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</si>
  <si>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</si>
  <si>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</si>
  <si>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</si>
  <si>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</si>
  <si>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</si>
  <si>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</si>
  <si>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</si>
  <si>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</si>
  <si>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</si>
  <si>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</si>
  <si>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</si>
  <si>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</si>
  <si>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</si>
  <si>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</si>
  <si>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</si>
  <si>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</si>
  <si>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</si>
  <si>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</si>
  <si>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</si>
  <si>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</si>
  <si>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</si>
  <si>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</si>
  <si>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</si>
  <si>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</si>
  <si>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</si>
  <si>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</si>
  <si>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</si>
  <si>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</si>
  <si>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</si>
  <si>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</si>
  <si>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</si>
  <si>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</si>
  <si>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</si>
  <si>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</si>
  <si>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</si>
  <si>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</si>
  <si>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</si>
  <si>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</si>
  <si>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</si>
  <si>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</si>
  <si>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</si>
  <si>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</si>
  <si>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</si>
  <si>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</si>
  <si>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</si>
  <si>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</si>
  <si>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</si>
  <si>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</si>
  <si>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</si>
  <si>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</si>
  <si>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</si>
  <si>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</si>
  <si>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</si>
  <si>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</si>
  <si>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</si>
  <si>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</si>
  <si>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</si>
  <si>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</si>
  <si>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</si>
  <si>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</si>
  <si>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</si>
  <si>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</si>
  <si>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</si>
  <si>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</si>
  <si>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</si>
  <si>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</si>
  <si>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</si>
  <si>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</si>
  <si>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</si>
  <si>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</si>
  <si>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</si>
  <si>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</si>
  <si>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</si>
  <si>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</si>
  <si>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</si>
  <si>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</si>
  <si>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</si>
  <si>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</si>
  <si>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</si>
  <si>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</si>
  <si>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</si>
  <si>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</si>
  <si>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</si>
  <si>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</si>
  <si>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</si>
  <si>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</si>
  <si>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</si>
  <si>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</si>
  <si>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</si>
  <si>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</si>
  <si>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</si>
  <si>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</si>
  <si>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</si>
  <si>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</si>
  <si>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</si>
  <si>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</si>
  <si>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</si>
  <si>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</si>
  <si>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</si>
  <si>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</si>
  <si>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</si>
  <si>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</si>
  <si>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</si>
  <si>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</si>
  <si>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</si>
  <si>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</si>
  <si>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</si>
  <si>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</si>
  <si>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</si>
  <si>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</si>
  <si>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</si>
  <si>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</si>
  <si>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</si>
  <si>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</si>
  <si>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</si>
  <si>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</si>
  <si>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</si>
  <si>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</si>
  <si>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</si>
  <si>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</si>
  <si>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</si>
  <si>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</si>
  <si>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</si>
  <si>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</si>
  <si>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</si>
  <si>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</si>
  <si>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</si>
  <si>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</si>
  <si>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</si>
  <si>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</si>
  <si>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</si>
  <si>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</si>
  <si>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</si>
  <si>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</si>
  <si>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</si>
  <si>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</si>
  <si>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</si>
  <si>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</si>
  <si>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</si>
  <si>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</si>
  <si>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</si>
  <si>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</si>
  <si>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</si>
  <si>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</si>
  <si>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</si>
  <si>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</si>
  <si>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</si>
  <si>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</si>
  <si>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</si>
  <si>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</si>
  <si>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</si>
  <si>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</si>
  <si>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</si>
  <si>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</si>
  <si>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</si>
  <si>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</si>
  <si>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</si>
  <si>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</si>
  <si>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</si>
  <si>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</si>
  <si>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</si>
  <si>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</si>
  <si>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</si>
  <si>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</si>
  <si>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</si>
  <si>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</si>
  <si>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</si>
  <si>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</si>
  <si>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</si>
  <si>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</si>
  <si>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</si>
  <si>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</si>
  <si>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</si>
  <si>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</si>
  <si>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</si>
  <si>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</si>
  <si>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</si>
  <si>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</si>
  <si>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</si>
  <si>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</si>
  <si>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</si>
  <si>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</si>
  <si>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</si>
  <si>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</si>
  <si>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</si>
  <si>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</si>
  <si>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</si>
  <si>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</si>
  <si>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</si>
  <si>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</si>
  <si>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</si>
  <si>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</si>
  <si>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</si>
  <si>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</si>
  <si>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</si>
  <si>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</si>
  <si>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</si>
  <si>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</si>
  <si>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</si>
  <si>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</si>
  <si>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</si>
  <si>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</si>
  <si>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</si>
  <si>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</si>
  <si>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</si>
  <si>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</si>
  <si>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</si>
  <si>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</si>
  <si>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</si>
  <si>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</si>
  <si>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</si>
  <si>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</si>
  <si>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</si>
  <si>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</si>
  <si>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</si>
  <si>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</si>
  <si>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</si>
  <si>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</si>
  <si>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</si>
  <si>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</si>
  <si>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</si>
  <si>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</si>
  <si>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</si>
  <si>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</si>
  <si>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</si>
  <si>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</si>
  <si>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</si>
  <si>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</si>
  <si>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</si>
  <si>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</si>
  <si>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</si>
  <si>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</si>
  <si>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</si>
  <si>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</si>
  <si>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</si>
  <si>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</si>
  <si>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</si>
  <si>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</si>
  <si>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</si>
  <si>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</si>
  <si>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</si>
  <si>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</si>
  <si>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</si>
  <si>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</si>
  <si>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</si>
  <si>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</si>
  <si>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</si>
  <si>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</si>
  <si>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</si>
  <si>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</si>
  <si>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</si>
  <si>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</si>
  <si>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</si>
  <si>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</si>
  <si>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</si>
  <si>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</si>
  <si>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</si>
  <si>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</si>
  <si>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</si>
  <si>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</si>
  <si>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</si>
  <si>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</si>
  <si>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</si>
  <si>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</si>
  <si>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</si>
  <si>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</si>
  <si>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</si>
  <si>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</si>
  <si>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</si>
  <si>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</si>
  <si>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</si>
  <si>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</si>
  <si>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</si>
  <si>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</si>
  <si>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</si>
  <si>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</si>
  <si>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</si>
  <si>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</si>
  <si>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</si>
  <si>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</si>
  <si>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</si>
  <si>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</si>
  <si>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</si>
  <si>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</si>
  <si>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</si>
  <si>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</si>
  <si>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</si>
  <si>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</si>
  <si>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</si>
  <si>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</si>
  <si>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</si>
  <si>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</si>
  <si>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</si>
  <si>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</si>
  <si>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</si>
  <si>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</si>
  <si>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</si>
  <si>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</si>
  <si>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</si>
  <si>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</si>
  <si>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</si>
  <si>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</si>
  <si>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</si>
  <si>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</si>
  <si>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</si>
  <si>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</si>
  <si>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</si>
  <si>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</si>
  <si>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</si>
  <si>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</si>
  <si>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</si>
  <si>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</si>
  <si>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</si>
  <si>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</si>
  <si>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</si>
  <si>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</si>
  <si>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</si>
  <si>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</si>
  <si>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</si>
  <si>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</si>
  <si>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</si>
  <si>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</si>
  <si>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</si>
  <si>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</si>
  <si>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</si>
  <si>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</si>
  <si>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</si>
  <si>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</si>
  <si>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</si>
  <si>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</si>
  <si>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</si>
  <si>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</si>
  <si>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</si>
  <si>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</si>
  <si>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</si>
  <si>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</si>
  <si>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</si>
  <si>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</si>
  <si>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</si>
  <si>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</si>
  <si>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</si>
  <si>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</si>
  <si>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</si>
  <si>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</si>
  <si>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</si>
  <si>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</si>
  <si>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</si>
  <si>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</si>
  <si>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</si>
  <si>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</si>
  <si>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</si>
  <si>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</si>
  <si>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</si>
  <si>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</si>
  <si>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</si>
  <si>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</si>
  <si>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</si>
  <si>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</si>
  <si>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</si>
  <si>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</si>
  <si>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</si>
  <si>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</si>
  <si>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</si>
  <si>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</si>
  <si>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</si>
  <si>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</si>
  <si>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</si>
  <si>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</si>
  <si>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</si>
  <si>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</si>
  <si>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</si>
  <si>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</si>
  <si>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</si>
  <si>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</si>
  <si>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</si>
  <si>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</si>
  <si>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</si>
  <si>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</si>
  <si>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</si>
  <si>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</si>
  <si>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</si>
  <si>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</si>
  <si>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</si>
  <si>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</si>
  <si>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</si>
  <si>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</si>
  <si>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</si>
  <si>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</si>
  <si>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</si>
  <si>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</si>
  <si>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</si>
  <si>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</si>
  <si>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</si>
  <si>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</si>
  <si>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</si>
  <si>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</si>
  <si>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</si>
  <si>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</si>
  <si>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</si>
  <si>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</si>
  <si>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</si>
  <si>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</si>
  <si>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</si>
  <si>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</si>
  <si>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</si>
  <si>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</si>
  <si>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</si>
  <si>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</si>
  <si>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</si>
  <si>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</si>
  <si>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</si>
  <si>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</si>
  <si>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</si>
  <si>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</si>
  <si>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</si>
  <si>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</si>
  <si>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</si>
  <si>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</si>
  <si>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</si>
  <si>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</si>
  <si>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</si>
  <si>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</si>
  <si>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</si>
  <si>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</si>
  <si>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</si>
  <si>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</si>
  <si>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</si>
  <si>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</si>
  <si>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</si>
  <si>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</si>
  <si>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</si>
  <si>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</si>
  <si>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</si>
  <si>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</si>
  <si>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</si>
  <si>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</si>
  <si>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</si>
  <si>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</si>
  <si>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</si>
  <si>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</si>
  <si>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</si>
  <si>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</si>
  <si>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</si>
  <si>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</si>
  <si>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</si>
  <si>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</si>
  <si>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</si>
  <si>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</si>
  <si>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</si>
  <si>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</si>
  <si>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</si>
  <si>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</si>
  <si>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</si>
  <si>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</si>
  <si>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</si>
  <si>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</si>
  <si>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</si>
  <si>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</si>
  <si>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</si>
  <si>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</si>
  <si>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</si>
  <si>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</si>
  <si>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</si>
  <si>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</si>
  <si>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</si>
  <si>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</si>
  <si>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</si>
  <si>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</si>
  <si>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</si>
  <si>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</si>
  <si>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</si>
  <si>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</si>
  <si>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</si>
  <si>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</si>
  <si>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</si>
  <si>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</si>
  <si>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</si>
  <si>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</si>
  <si>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</si>
  <si>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</si>
  <si>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</si>
  <si>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</si>
  <si>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</si>
  <si>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</si>
  <si>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</si>
  <si>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</si>
  <si>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</si>
  <si>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</si>
  <si>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</si>
  <si>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</si>
  <si>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</si>
  <si>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</si>
  <si>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</si>
  <si>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</si>
  <si>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</si>
  <si>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</si>
  <si>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</si>
  <si>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</si>
  <si>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</si>
  <si>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</si>
  <si>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</si>
  <si>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</si>
  <si>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</si>
  <si>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</si>
  <si>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</si>
  <si>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</si>
  <si>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</si>
  <si>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</si>
  <si>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</si>
  <si>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</si>
  <si>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</si>
  <si>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</si>
  <si>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</si>
  <si>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</si>
  <si>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</si>
  <si>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</si>
  <si>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</si>
  <si>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</si>
  <si>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</si>
  <si>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</si>
  <si>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</si>
  <si>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</si>
  <si>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</si>
  <si>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</si>
  <si>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</si>
  <si>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</si>
  <si>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</si>
  <si>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</si>
  <si>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</si>
  <si>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</si>
  <si>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</si>
  <si>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</si>
  <si>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</si>
  <si>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</si>
  <si>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</si>
  <si>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</si>
  <si>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</si>
  <si>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</si>
  <si>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</si>
  <si>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</si>
  <si>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</si>
  <si>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</si>
  <si>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</si>
  <si>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</si>
  <si>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</si>
  <si>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</si>
  <si>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</si>
  <si>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</si>
  <si>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</si>
  <si>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</si>
  <si>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</si>
  <si>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</si>
  <si>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</si>
  <si>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</si>
  <si>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</si>
  <si>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</si>
  <si>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</si>
  <si>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</si>
  <si>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</si>
  <si>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</si>
  <si>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</si>
  <si>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</si>
  <si>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</si>
  <si>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</si>
  <si>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</si>
  <si>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</si>
  <si>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</si>
  <si>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</si>
  <si>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</si>
  <si>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</si>
  <si>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</si>
  <si>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</si>
  <si>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</si>
  <si>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</si>
  <si>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</si>
  <si>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</si>
  <si>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</si>
  <si>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</si>
  <si>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</si>
  <si>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</si>
  <si>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</si>
  <si>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</si>
  <si>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</si>
  <si>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</si>
  <si>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</si>
  <si>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</si>
  <si>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</si>
  <si>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</si>
  <si>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</si>
  <si>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</si>
  <si>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</si>
  <si>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</si>
  <si>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</si>
  <si>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</si>
  <si>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</si>
  <si>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</si>
  <si>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</si>
  <si>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</si>
  <si>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</si>
  <si>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</si>
  <si>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</si>
  <si>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</si>
  <si>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</si>
  <si>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</si>
  <si>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</si>
  <si>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</si>
  <si>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</si>
  <si>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</si>
  <si>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</si>
  <si>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</si>
  <si>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</si>
  <si>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</si>
  <si>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</si>
  <si>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</si>
  <si>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</si>
  <si>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</si>
  <si>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</si>
  <si>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</si>
  <si>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</si>
  <si>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</si>
  <si>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</si>
  <si>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</si>
  <si>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</si>
  <si>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</si>
  <si>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</si>
  <si>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</si>
  <si>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</si>
  <si>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</si>
  <si>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</si>
  <si>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</si>
  <si>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</si>
  <si>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</si>
  <si>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</si>
  <si>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</si>
  <si>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</si>
  <si>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</si>
  <si>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</si>
  <si>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</si>
  <si>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</si>
  <si>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</si>
  <si>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</si>
  <si>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</si>
  <si>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</si>
  <si>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</si>
  <si>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</si>
  <si>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</si>
  <si>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</si>
  <si>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</si>
  <si>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</si>
  <si>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</si>
  <si>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</si>
  <si>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</si>
  <si>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</si>
  <si>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</si>
  <si>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</si>
  <si>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</si>
  <si>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</si>
  <si>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</si>
  <si>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</si>
  <si>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</si>
  <si>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</si>
  <si>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</si>
  <si>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</si>
  <si>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</si>
  <si>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</si>
  <si>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</si>
  <si>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</si>
  <si>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</si>
  <si>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</si>
  <si>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</si>
  <si>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</si>
  <si>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</si>
  <si>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</si>
  <si>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</si>
  <si>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</si>
  <si>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</si>
  <si>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</si>
  <si>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</si>
  <si>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</si>
  <si>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</si>
  <si>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</si>
  <si>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</si>
  <si>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</si>
  <si>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</si>
  <si>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</si>
  <si>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</si>
  <si>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</si>
  <si>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</si>
  <si>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</si>
  <si>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</si>
  <si>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</si>
  <si>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</si>
  <si>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</si>
  <si>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</si>
  <si>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</si>
  <si>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</si>
  <si>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</si>
  <si>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</si>
  <si>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</si>
  <si>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</si>
  <si>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</si>
  <si>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</si>
  <si>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</si>
  <si>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</si>
  <si>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</si>
  <si>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</si>
  <si>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</si>
  <si>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</si>
  <si>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</si>
  <si>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</si>
  <si>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</si>
  <si>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</si>
  <si>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</si>
  <si>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</si>
  <si>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</si>
  <si>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</si>
  <si>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</si>
  <si>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</si>
  <si>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</si>
  <si>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</si>
  <si>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</si>
  <si>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</si>
  <si>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</si>
  <si>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</si>
  <si>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</si>
  <si>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</si>
  <si>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</si>
  <si>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</si>
  <si>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</si>
  <si>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</si>
  <si>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</si>
  <si>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</si>
  <si>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</si>
  <si>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</si>
  <si>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</si>
  <si>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</si>
  <si>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</si>
  <si>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</si>
  <si>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</si>
  <si>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</si>
  <si>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</si>
  <si>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</si>
  <si>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</si>
  <si>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</si>
  <si>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</si>
  <si>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</si>
  <si>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</si>
  <si>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</si>
  <si>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</si>
  <si>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</si>
  <si>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</si>
  <si>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</si>
  <si>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</si>
  <si>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</si>
  <si>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</si>
  <si>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</si>
  <si>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</si>
  <si>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</si>
  <si>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</si>
  <si>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</si>
  <si>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</si>
  <si>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</si>
  <si>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</si>
  <si>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</si>
  <si>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</si>
  <si>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</si>
  <si>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</si>
  <si>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</si>
  <si>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</si>
  <si>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</si>
  <si>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</si>
  <si>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</si>
  <si>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</si>
  <si>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</si>
  <si>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</si>
  <si>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</si>
  <si>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</si>
  <si>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</si>
  <si>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</si>
  <si>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</si>
  <si>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</si>
  <si>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</si>
  <si>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</si>
  <si>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</si>
  <si>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</si>
  <si>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</si>
  <si>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</si>
  <si>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</si>
  <si>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</si>
  <si>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</si>
  <si>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</si>
  <si>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</si>
  <si>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</si>
  <si>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</si>
  <si>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</si>
  <si>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</si>
  <si>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</si>
  <si>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</si>
  <si>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</si>
  <si>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</si>
  <si>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</si>
  <si>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</si>
  <si>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</si>
  <si>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</si>
  <si>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</si>
  <si>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</si>
  <si>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</si>
  <si>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</si>
  <si>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</si>
  <si>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</si>
  <si>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</si>
  <si>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</si>
  <si>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</si>
  <si>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</si>
  <si>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</si>
  <si>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</si>
  <si>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</si>
  <si>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</si>
  <si>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</si>
  <si>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</si>
  <si>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</si>
  <si>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</si>
  <si>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</si>
  <si>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</si>
  <si>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</si>
  <si>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</si>
  <si>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</si>
  <si>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</si>
  <si>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</si>
  <si>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</si>
  <si>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</si>
  <si>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</si>
  <si>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</si>
  <si>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</si>
  <si>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</si>
  <si>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</si>
  <si>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</si>
  <si>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</si>
  <si>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</si>
  <si>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</si>
  <si>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</si>
  <si>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</si>
  <si>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</si>
  <si>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</si>
  <si>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</si>
  <si>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</si>
  <si>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</si>
  <si>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</si>
  <si>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</si>
  <si>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</si>
  <si>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</si>
  <si>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</si>
  <si>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</si>
  <si>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</si>
  <si>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</si>
  <si>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</si>
  <si>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</si>
  <si>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</si>
  <si>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</si>
  <si>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</si>
  <si>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</si>
  <si>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</si>
  <si>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</si>
  <si>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</si>
  <si>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</si>
  <si>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</si>
  <si>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</si>
  <si>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</si>
  <si>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</si>
  <si>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</si>
  <si>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</si>
  <si>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</si>
  <si>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</si>
  <si>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</si>
  <si>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</si>
  <si>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</si>
  <si>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</si>
  <si>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</si>
  <si>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</si>
  <si>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</si>
  <si>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</si>
  <si>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</si>
  <si>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</si>
  <si>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</si>
  <si>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</si>
  <si>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</si>
  <si>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</si>
  <si>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</si>
  <si>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</si>
  <si>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</si>
  <si>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</si>
  <si>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</si>
  <si>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</si>
  <si>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</si>
  <si>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</si>
  <si>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</si>
  <si>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</si>
  <si>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</si>
  <si>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</si>
  <si>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</si>
  <si>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</si>
  <si>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</si>
  <si>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</si>
  <si>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</si>
  <si>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</si>
  <si>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</si>
  <si>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</si>
  <si>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</si>
  <si>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</si>
  <si>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</si>
  <si>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</si>
  <si>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</si>
  <si>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</si>
  <si>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</si>
  <si>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</si>
  <si>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</si>
  <si>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</si>
  <si>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</si>
  <si>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</si>
  <si>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</si>
  <si>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</si>
  <si>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</si>
  <si>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</si>
  <si>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</si>
  <si>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</si>
  <si>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</si>
  <si>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</si>
  <si>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</si>
  <si>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</si>
  <si>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</si>
  <si>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</si>
  <si>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</si>
  <si>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</si>
  <si>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</si>
  <si>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</si>
  <si>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</si>
  <si>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</si>
  <si>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</si>
  <si>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</si>
  <si>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</si>
  <si>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</si>
  <si>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</si>
  <si>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</si>
  <si>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</si>
  <si>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</si>
  <si>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</si>
  <si>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</si>
  <si>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</si>
  <si>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</si>
  <si>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</si>
  <si>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</si>
  <si>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</si>
  <si>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</si>
  <si>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</si>
  <si>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</si>
  <si>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</si>
  <si>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</si>
  <si>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</si>
  <si>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</si>
  <si>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</si>
  <si>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</si>
  <si>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</si>
  <si>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</si>
  <si>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</si>
  <si>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</si>
  <si>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</si>
  <si>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</si>
  <si>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</si>
  <si>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</si>
  <si>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</si>
  <si>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</si>
  <si>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</si>
  <si>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</si>
  <si>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</si>
  <si>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</si>
  <si>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</si>
  <si>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</si>
  <si>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</si>
  <si>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</si>
  <si>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</si>
  <si>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</si>
  <si>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</si>
  <si>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</si>
  <si>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</si>
  <si>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</si>
  <si>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</si>
  <si>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</si>
  <si>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</si>
  <si>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</si>
  <si>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</si>
  <si>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</si>
  <si>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</si>
  <si>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</si>
  <si>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</si>
  <si>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</si>
  <si>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</si>
  <si>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</si>
  <si>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</si>
  <si>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</si>
  <si>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</si>
  <si>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</si>
  <si>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</si>
  <si>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</si>
  <si>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</si>
  <si>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</si>
  <si>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</si>
  <si>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</si>
  <si>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</si>
  <si>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</si>
  <si>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</si>
  <si>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</si>
  <si>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</si>
  <si>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</si>
  <si>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</si>
  <si>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</si>
  <si>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</si>
  <si>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</si>
  <si>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</si>
  <si>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</si>
  <si>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</si>
  <si>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</si>
  <si>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</si>
  <si>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</si>
  <si>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</si>
  <si>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</si>
  <si>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</si>
  <si>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</si>
  <si>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</si>
  <si>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</si>
  <si>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</si>
  <si>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</si>
  <si>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</si>
  <si>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</si>
  <si>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</si>
  <si>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</si>
  <si>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</si>
  <si>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</si>
  <si>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</si>
  <si>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</si>
  <si>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</si>
  <si>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</si>
  <si>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</si>
  <si>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</si>
  <si>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</si>
  <si>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</si>
  <si>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</si>
  <si>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</si>
  <si>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</si>
  <si>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</si>
  <si>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</si>
  <si>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</si>
  <si>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</si>
  <si>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</si>
  <si>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</si>
  <si>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</si>
  <si>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</si>
  <si>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</si>
  <si>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</si>
  <si>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</si>
  <si>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</si>
  <si>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</si>
  <si>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</si>
  <si>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</si>
  <si>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</si>
  <si>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</si>
  <si>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</si>
  <si>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</si>
  <si>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</si>
  <si>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</si>
  <si>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</si>
  <si>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</si>
  <si>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</si>
  <si>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</si>
  <si>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</si>
  <si>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</si>
  <si>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</si>
  <si>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</si>
  <si>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</si>
  <si>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</si>
  <si>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</si>
  <si>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</si>
  <si>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</si>
  <si>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</si>
  <si>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</si>
  <si>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</si>
  <si>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</si>
  <si>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</si>
  <si>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</si>
  <si>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</si>
  <si>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</si>
  <si>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</si>
  <si>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</si>
  <si>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</si>
  <si>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</si>
  <si>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</si>
  <si>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</si>
  <si>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</si>
  <si>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</si>
  <si>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</si>
  <si>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</si>
  <si>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</si>
  <si>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</si>
  <si>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</si>
  <si>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</si>
  <si>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</si>
  <si>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</si>
  <si>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</si>
  <si>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</si>
  <si>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</si>
  <si>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</si>
  <si>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</si>
  <si>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</si>
  <si>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</si>
  <si>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</si>
  <si>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</si>
  <si>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</si>
  <si>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</si>
  <si>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</si>
  <si>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</si>
  <si>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</si>
  <si>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</si>
  <si>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</si>
  <si>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</si>
  <si>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</si>
  <si>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</si>
  <si>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</si>
  <si>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</si>
  <si>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</si>
  <si>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</si>
  <si>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</si>
  <si>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</si>
  <si>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</si>
  <si>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</si>
  <si>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</si>
  <si>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</si>
  <si>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</si>
  <si>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</si>
  <si>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</si>
  <si>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</si>
  <si>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</si>
  <si>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</si>
  <si>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</si>
  <si>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</si>
  <si>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</si>
  <si>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</si>
  <si>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</si>
  <si>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</si>
  <si>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</si>
  <si>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</si>
  <si>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</si>
  <si>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</si>
  <si>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</si>
  <si>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</si>
  <si>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</si>
  <si>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</si>
  <si>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</si>
  <si>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</si>
  <si>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</si>
  <si>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</si>
  <si>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</si>
  <si>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</si>
  <si>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</si>
  <si>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</si>
  <si>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</si>
  <si>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</si>
  <si>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</si>
  <si>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</si>
  <si>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</si>
  <si>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</si>
  <si>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</si>
  <si>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</si>
  <si>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</si>
  <si>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</si>
  <si>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</si>
  <si>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</si>
  <si>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</si>
  <si>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</si>
  <si>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</si>
  <si>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</si>
  <si>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</si>
  <si>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</si>
  <si>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</si>
  <si>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</si>
  <si>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</si>
  <si>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</si>
  <si>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</si>
  <si>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</si>
  <si>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</si>
  <si>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</si>
  <si>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</si>
  <si>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</si>
  <si>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</si>
  <si>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</si>
  <si>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</si>
  <si>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</si>
  <si>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</si>
  <si>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</si>
  <si>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</si>
  <si>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</si>
  <si>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</si>
  <si>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</si>
  <si>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</si>
  <si>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</si>
  <si>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</si>
  <si>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</si>
  <si>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</si>
  <si>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</si>
  <si>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</si>
  <si>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</si>
  <si>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</si>
  <si>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</si>
  <si>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</si>
  <si>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</si>
  <si>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</si>
  <si>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</si>
  <si>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</si>
  <si>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</si>
  <si>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</si>
  <si>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</si>
  <si>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</si>
  <si>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</si>
  <si>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</si>
  <si>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</si>
  <si>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</si>
  <si>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</si>
  <si>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</si>
  <si>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</si>
  <si>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</si>
  <si>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</si>
  <si>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</si>
  <si>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</si>
  <si>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</si>
  <si>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</si>
  <si>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</si>
  <si>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</si>
  <si>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</si>
  <si>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</si>
  <si>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</si>
  <si>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</si>
  <si>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</si>
  <si>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</si>
  <si>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</si>
  <si>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</si>
  <si>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</si>
  <si>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</si>
  <si>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</si>
  <si>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</si>
  <si>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</si>
  <si>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</si>
  <si>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</si>
  <si>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</si>
  <si>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</si>
  <si>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</si>
  <si>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</si>
  <si>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</si>
  <si>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</si>
  <si>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</si>
  <si>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</si>
  <si>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</si>
  <si>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</si>
  <si>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</si>
  <si>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</si>
  <si>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</si>
  <si>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</si>
  <si>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</si>
  <si>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</si>
  <si>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</si>
  <si>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</si>
  <si>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</si>
  <si>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</si>
  <si>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</si>
  <si>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</si>
  <si>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</si>
  <si>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</si>
  <si>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</si>
  <si>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</si>
  <si>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</si>
  <si>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</si>
  <si>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</si>
  <si>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</si>
  <si>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</si>
  <si>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</si>
  <si>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</si>
  <si>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</si>
  <si>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</si>
  <si>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</si>
  <si>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</si>
  <si>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</si>
  <si>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</si>
  <si>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</si>
  <si>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</si>
  <si>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</si>
  <si>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</si>
  <si>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</si>
  <si>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</si>
  <si>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</si>
  <si>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</si>
  <si>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</si>
  <si>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</si>
  <si>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</si>
  <si>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</si>
  <si>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</si>
  <si>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</si>
  <si>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</si>
  <si>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</si>
  <si>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</si>
  <si>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</si>
  <si>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</si>
  <si>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</si>
  <si>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</si>
  <si>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</si>
  <si>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</si>
  <si>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</si>
  <si>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</si>
  <si>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</si>
  <si>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</si>
  <si>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</si>
  <si>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</si>
  <si>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</si>
  <si>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</si>
  <si>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</si>
  <si>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</si>
  <si>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</si>
  <si>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</si>
  <si>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</si>
  <si>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</si>
  <si>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</si>
  <si>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</si>
  <si>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</si>
  <si>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</si>
  <si>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</si>
  <si>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</si>
  <si>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</si>
  <si>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</si>
  <si>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</si>
  <si>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</si>
  <si>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</si>
  <si>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</si>
  <si>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</si>
  <si>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</si>
  <si>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</si>
  <si>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</si>
  <si>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</si>
  <si>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</si>
  <si>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</si>
  <si>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</si>
  <si>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</si>
  <si>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</si>
  <si>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</si>
  <si>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</si>
  <si>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</si>
  <si>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</si>
  <si>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</si>
  <si>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</si>
  <si>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</si>
  <si>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</si>
  <si>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</si>
  <si>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</si>
  <si>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</si>
  <si>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</si>
  <si>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</si>
  <si>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</si>
  <si>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</si>
  <si>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</si>
  <si>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</si>
  <si>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</si>
  <si>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</si>
  <si>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</si>
  <si>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</si>
  <si>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</si>
  <si>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</si>
  <si>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</si>
  <si>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</si>
  <si>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</si>
  <si>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</si>
  <si>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</si>
  <si>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</si>
  <si>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</si>
  <si>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</si>
  <si>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</si>
  <si>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</si>
  <si>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</si>
  <si>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</si>
  <si>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</si>
  <si>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</si>
  <si>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</si>
  <si>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</si>
  <si>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</si>
  <si>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</si>
  <si>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</si>
  <si>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</si>
  <si>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</si>
  <si>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</si>
  <si>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</si>
  <si>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</si>
  <si>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</si>
  <si>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</si>
  <si>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</si>
  <si>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</si>
  <si>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</si>
  <si>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</si>
  <si>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</si>
  <si>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</si>
  <si>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</si>
  <si>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</si>
  <si>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</si>
  <si>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</si>
  <si>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</si>
  <si>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</si>
  <si>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</si>
  <si>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</si>
  <si>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</si>
  <si>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</si>
  <si>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</si>
  <si>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</si>
  <si>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</si>
  <si>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</si>
  <si>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</si>
  <si>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</si>
  <si>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</si>
  <si>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</si>
  <si>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</si>
  <si>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</si>
  <si>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</si>
  <si>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</si>
  <si>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</si>
  <si>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</si>
  <si>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</si>
  <si>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</si>
  <si>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</si>
  <si>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</si>
  <si>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</si>
  <si>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</si>
  <si>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</si>
  <si>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</si>
  <si>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</si>
  <si>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</si>
  <si>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</si>
  <si>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</si>
  <si>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</si>
  <si>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</si>
  <si>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</si>
  <si>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</si>
  <si>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</si>
  <si>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</si>
  <si>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</si>
  <si>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</si>
  <si>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</si>
  <si>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</si>
  <si>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</si>
  <si>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</si>
  <si>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</si>
  <si>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</si>
  <si>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</si>
  <si>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</si>
  <si>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</si>
  <si>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</si>
  <si>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</si>
  <si>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</si>
  <si>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</si>
  <si>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</si>
  <si>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</si>
  <si>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</si>
  <si>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</si>
  <si>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</si>
  <si>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</si>
  <si>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</si>
  <si>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</si>
  <si>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</si>
  <si>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</si>
  <si>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</si>
  <si>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</si>
  <si>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</si>
  <si>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</si>
  <si>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</si>
  <si>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</si>
  <si>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</si>
  <si>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</si>
  <si>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</si>
  <si>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</si>
  <si>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</si>
  <si>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</si>
  <si>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</si>
  <si>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</si>
  <si>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</si>
  <si>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</si>
  <si>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</si>
  <si>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</si>
  <si>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</si>
  <si>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</si>
  <si>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</si>
  <si>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</si>
  <si>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</si>
  <si>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</si>
  <si>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</si>
  <si>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</si>
  <si>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</si>
  <si>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</si>
  <si>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</si>
  <si>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</si>
  <si>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</si>
  <si>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</si>
  <si>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</si>
  <si>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</si>
  <si>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</si>
  <si>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</si>
  <si>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</si>
  <si>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</si>
  <si>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</si>
  <si>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</si>
  <si>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</si>
  <si>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</si>
  <si>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</si>
  <si>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</si>
  <si>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</si>
  <si>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</si>
  <si>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</si>
  <si>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</si>
  <si>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</si>
  <si>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</si>
  <si>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</si>
  <si>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</si>
  <si>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</si>
  <si>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</si>
  <si>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</si>
  <si>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</si>
  <si>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</si>
  <si>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</si>
  <si>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</si>
  <si>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</si>
  <si>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</si>
  <si>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</si>
  <si>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</si>
  <si>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</si>
  <si>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</si>
  <si>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</si>
  <si>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</si>
  <si>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</si>
  <si>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</si>
  <si>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</si>
  <si>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</si>
  <si>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</si>
  <si>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</si>
  <si>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</si>
  <si>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</si>
  <si>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</si>
  <si>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</si>
  <si>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</si>
  <si>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</si>
  <si>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</si>
  <si>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</si>
  <si>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</si>
  <si>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</si>
  <si>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</si>
  <si>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</si>
  <si>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</si>
  <si>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</si>
  <si>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</si>
  <si>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</si>
  <si>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</si>
  <si>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</si>
  <si>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</si>
  <si>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</si>
  <si>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</si>
  <si>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</si>
  <si>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</si>
  <si>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</si>
  <si>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</si>
  <si>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</si>
  <si>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</si>
  <si>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</si>
  <si>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</si>
  <si>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</si>
  <si>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</si>
  <si>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</si>
  <si>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</si>
  <si>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</si>
  <si>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</si>
  <si>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</si>
  <si>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</si>
  <si>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</si>
  <si>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</si>
  <si>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</si>
  <si>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</si>
  <si>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</si>
  <si>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</si>
  <si>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</si>
  <si>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</si>
  <si>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</si>
  <si>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</si>
  <si>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</si>
  <si>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</si>
  <si>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</si>
  <si>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</si>
  <si>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</si>
  <si>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</si>
  <si>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</si>
  <si>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</si>
  <si>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</si>
  <si>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</si>
  <si>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</si>
  <si>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</si>
  <si>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</si>
  <si>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</si>
  <si>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</si>
  <si>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</si>
  <si>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</si>
  <si>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</si>
  <si>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</si>
  <si>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</si>
  <si>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</si>
  <si>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</si>
  <si>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</si>
  <si>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</si>
  <si>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</si>
  <si>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</si>
  <si>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</si>
  <si>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</si>
  <si>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</si>
  <si>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</si>
  <si>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</si>
  <si>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</si>
  <si>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</si>
  <si>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</si>
  <si>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</si>
  <si>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</si>
  <si>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</si>
  <si>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</si>
  <si>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</si>
  <si>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</si>
  <si>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</si>
  <si>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</si>
  <si>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</si>
  <si>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</si>
  <si>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</si>
  <si>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</si>
  <si>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</si>
  <si>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</si>
  <si>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</si>
  <si>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</si>
  <si>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</si>
  <si>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</si>
  <si>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</si>
  <si>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</si>
  <si>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</si>
  <si>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</si>
  <si>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</si>
  <si>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</si>
  <si>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</si>
  <si>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</si>
  <si>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</si>
  <si>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</si>
  <si>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</si>
  <si>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</si>
  <si>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</si>
  <si>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</si>
  <si>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</si>
  <si>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</si>
  <si>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</si>
  <si>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</si>
  <si>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</si>
  <si>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</si>
  <si>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</si>
  <si>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</si>
  <si>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</si>
  <si>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</si>
  <si>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</si>
  <si>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</si>
  <si>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</si>
  <si>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</si>
  <si>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</si>
  <si>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</si>
  <si>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</si>
  <si>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</si>
  <si>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</si>
  <si>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</si>
  <si>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</si>
  <si>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</si>
  <si>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</si>
  <si>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</si>
  <si>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</si>
  <si>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</si>
  <si>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</si>
  <si>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</si>
  <si>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</si>
  <si>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</si>
  <si>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</si>
  <si>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</si>
  <si>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</si>
  <si>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</si>
  <si>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</si>
  <si>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</si>
  <si>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</si>
  <si>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</si>
  <si>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</si>
  <si>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</si>
  <si>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</si>
  <si>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</si>
  <si>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</si>
  <si>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</si>
  <si>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</si>
  <si>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</si>
  <si>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</si>
  <si>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</si>
  <si>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</si>
  <si>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</si>
  <si>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</si>
  <si>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</si>
  <si>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</si>
  <si>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</si>
  <si>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</si>
  <si>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</si>
  <si>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</si>
  <si>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</si>
  <si>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</si>
  <si>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</si>
  <si>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</si>
  <si>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</si>
  <si>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</si>
  <si>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</si>
  <si>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</si>
  <si>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</si>
  <si>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</si>
  <si>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</si>
  <si>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</si>
  <si>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</si>
  <si>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</si>
  <si>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</si>
  <si>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</si>
  <si>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</si>
  <si>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</si>
  <si>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</si>
  <si>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</si>
  <si>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</si>
  <si>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</si>
  <si>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</si>
  <si>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</si>
  <si>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</si>
  <si>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</si>
  <si>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</si>
  <si>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</si>
  <si>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</si>
  <si>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</si>
  <si>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</si>
  <si>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</si>
  <si>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</si>
  <si>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</si>
  <si>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</si>
  <si>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</si>
  <si>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</si>
  <si>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</si>
  <si>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</si>
  <si>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</si>
  <si>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</si>
  <si>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</si>
  <si>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</si>
  <si>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</si>
  <si>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</si>
  <si>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</si>
  <si>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</si>
  <si>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</si>
  <si>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</si>
  <si>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</si>
  <si>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</si>
  <si>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</si>
  <si>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</si>
  <si>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</si>
  <si>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</si>
  <si>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</si>
  <si>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</si>
  <si>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</si>
  <si>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</si>
  <si>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</si>
  <si>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</si>
  <si>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</si>
  <si>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</si>
  <si>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</si>
  <si>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</si>
  <si>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</si>
  <si>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</si>
  <si>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</si>
  <si>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</si>
  <si>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</si>
  <si>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</si>
  <si>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</si>
  <si>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</si>
  <si>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</si>
  <si>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</si>
  <si>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</si>
  <si>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</si>
  <si>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</si>
  <si>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</si>
  <si>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</si>
  <si>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</si>
  <si>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</si>
  <si>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</si>
  <si>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</si>
  <si>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</si>
  <si>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</si>
  <si>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</si>
  <si>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</si>
  <si>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</si>
  <si>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</si>
  <si>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</si>
  <si>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</si>
  <si>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</si>
  <si>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</si>
  <si>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</si>
  <si>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</si>
  <si>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</si>
  <si>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</si>
  <si>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</si>
  <si>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</si>
  <si>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</si>
  <si>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</si>
  <si>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</si>
  <si>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</si>
  <si>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</si>
  <si>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</si>
  <si>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</si>
  <si>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</si>
  <si>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</si>
  <si>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</si>
  <si>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</si>
  <si>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</si>
  <si>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</si>
  <si>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</si>
  <si>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</si>
  <si>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</si>
  <si>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</si>
  <si>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</si>
  <si>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</si>
  <si>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</si>
  <si>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</si>
  <si>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</si>
  <si>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</si>
  <si>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</si>
  <si>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</si>
  <si>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</si>
  <si>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</si>
  <si>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</si>
  <si>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</si>
  <si>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</si>
  <si>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</si>
  <si>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</si>
  <si>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</si>
  <si>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</si>
  <si>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</si>
  <si>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</si>
  <si>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</si>
  <si>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</si>
  <si>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</si>
  <si>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</si>
  <si>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</si>
  <si>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</si>
  <si>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</si>
  <si>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</si>
  <si>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</si>
  <si>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</si>
  <si>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</si>
  <si>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</si>
  <si>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</si>
  <si>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</si>
  <si>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</si>
  <si>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</si>
  <si>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</si>
  <si>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</si>
  <si>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</si>
  <si>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</si>
  <si>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</si>
  <si>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</si>
  <si>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</si>
  <si>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</si>
  <si>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</si>
  <si>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</si>
  <si>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</si>
  <si>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</si>
  <si>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</si>
  <si>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</si>
  <si>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</si>
  <si>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</si>
  <si>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</si>
  <si>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</si>
  <si>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</si>
  <si>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</si>
  <si>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</si>
  <si>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</si>
  <si>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</si>
  <si>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</si>
  <si>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</si>
  <si>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</si>
  <si>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</si>
  <si>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</si>
  <si>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</si>
  <si>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</si>
  <si>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</si>
  <si>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</si>
  <si>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</si>
  <si>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</si>
  <si>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</si>
  <si>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</si>
  <si>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</si>
  <si>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</si>
  <si>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</si>
  <si>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</si>
  <si>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</si>
  <si>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</si>
  <si>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</si>
  <si>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</si>
  <si>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</si>
  <si>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</si>
  <si>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</si>
  <si>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</si>
  <si>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</si>
  <si>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</si>
  <si>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</si>
  <si>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</si>
  <si>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</si>
  <si>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</si>
  <si>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</si>
  <si>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</si>
  <si>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</si>
  <si>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</si>
  <si>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</si>
  <si>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</si>
  <si>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</si>
  <si>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</si>
  <si>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</si>
  <si>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</si>
  <si>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</si>
  <si>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</si>
  <si>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</si>
  <si>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</si>
  <si>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</si>
  <si>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</si>
  <si>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</si>
  <si>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</si>
  <si>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</si>
  <si>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</si>
  <si>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</si>
  <si>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</si>
  <si>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</si>
  <si>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</si>
  <si>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</si>
  <si>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</si>
  <si>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</si>
  <si>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</si>
  <si>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</si>
  <si>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</si>
  <si>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</si>
  <si>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</si>
  <si>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</si>
  <si>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</si>
  <si>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</si>
  <si>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</si>
  <si>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</si>
  <si>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</si>
  <si>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</si>
  <si>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</si>
  <si>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</si>
  <si>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</si>
  <si>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</si>
  <si>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</si>
  <si>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</si>
  <si>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</si>
  <si>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</si>
  <si>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</si>
  <si>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</si>
  <si>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</si>
  <si>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</si>
  <si>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</si>
  <si>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</si>
  <si>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</si>
  <si>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</si>
  <si>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</si>
  <si>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</si>
  <si>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</si>
  <si>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</si>
  <si>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</si>
  <si>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</si>
  <si>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</si>
  <si>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</si>
  <si>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</si>
  <si>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</si>
  <si>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</si>
  <si>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</si>
  <si>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</si>
  <si>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</si>
  <si>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</si>
  <si>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</si>
  <si>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</si>
  <si>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</si>
  <si>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</si>
  <si>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</si>
  <si>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</si>
  <si>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</si>
  <si>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</si>
  <si>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</si>
  <si>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</si>
  <si>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</si>
  <si>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</si>
  <si>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</si>
  <si>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</si>
  <si>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</si>
  <si>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</si>
  <si>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</si>
  <si>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</si>
  <si>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</si>
  <si>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</si>
  <si>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</si>
  <si>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</si>
  <si>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</si>
  <si>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</si>
  <si>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</si>
  <si>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</si>
  <si>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</si>
  <si>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</si>
  <si>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</si>
  <si>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</si>
  <si>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</si>
  <si>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</si>
  <si>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</si>
  <si>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</si>
  <si>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</si>
  <si>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</si>
  <si>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</si>
  <si>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</si>
  <si>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</si>
  <si>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</si>
  <si>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</si>
  <si>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</si>
  <si>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</si>
  <si>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</si>
  <si>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</si>
  <si>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</si>
  <si>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</si>
  <si>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</si>
  <si>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</si>
  <si>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</si>
  <si>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</si>
  <si>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</si>
  <si>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</si>
  <si>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</si>
  <si>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</si>
  <si>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</si>
  <si>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</si>
  <si>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</si>
  <si>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</si>
  <si>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</si>
  <si>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</si>
  <si>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</si>
  <si>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</si>
  <si>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</si>
  <si>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</si>
  <si>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</si>
  <si>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</si>
  <si>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</si>
  <si>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</si>
  <si>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</si>
  <si>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</si>
  <si>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</si>
  <si>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</si>
  <si>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</si>
  <si>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</si>
  <si>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</si>
  <si>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</si>
  <si>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</si>
  <si>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</si>
  <si>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</si>
  <si>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</si>
  <si>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</si>
  <si>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</si>
  <si>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</si>
  <si>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</si>
  <si>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</si>
  <si>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</si>
  <si>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</si>
  <si>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</si>
  <si>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</si>
  <si>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</si>
  <si>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</si>
  <si>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</si>
  <si>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</si>
  <si>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</si>
  <si>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</si>
  <si>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</si>
  <si>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</si>
  <si>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</si>
  <si>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</si>
  <si>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</si>
  <si>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</si>
  <si>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</si>
  <si>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</si>
  <si>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</si>
  <si>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</si>
  <si>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</si>
  <si>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</si>
  <si>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</si>
  <si>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</si>
  <si>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</si>
  <si>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</si>
  <si>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</si>
  <si>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</si>
  <si>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</si>
  <si>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</si>
  <si>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</si>
  <si>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</si>
  <si>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</si>
  <si>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</si>
  <si>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</si>
  <si>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</si>
  <si>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</si>
  <si>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</si>
  <si>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</si>
  <si>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</si>
  <si>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</si>
  <si>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</si>
  <si>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</si>
  <si>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</si>
  <si>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</si>
  <si>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</si>
  <si>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</si>
  <si>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</si>
  <si>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</si>
  <si>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</si>
  <si>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</si>
  <si>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</si>
  <si>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</si>
  <si>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</si>
  <si>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</si>
  <si>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</si>
  <si>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</si>
  <si>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</si>
  <si>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</si>
  <si>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</si>
  <si>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</si>
  <si>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</si>
  <si>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</si>
  <si>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</si>
  <si>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</si>
  <si>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</si>
  <si>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</si>
  <si>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</si>
  <si>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</si>
  <si>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</si>
  <si>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</si>
  <si>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</si>
  <si>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</si>
  <si>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</si>
  <si>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</si>
  <si>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</si>
  <si>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</si>
  <si>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</si>
  <si>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</si>
  <si>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</si>
  <si>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</si>
  <si>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</si>
  <si>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</si>
  <si>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</si>
  <si>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</si>
  <si>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</si>
  <si>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</si>
  <si>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</si>
  <si>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</si>
  <si>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</si>
  <si>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</si>
  <si>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</si>
  <si>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</si>
  <si>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</si>
  <si>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</si>
  <si>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</si>
  <si>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</si>
  <si>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</si>
  <si>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</si>
  <si>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</si>
  <si>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</si>
  <si>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</si>
  <si>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</si>
  <si>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</si>
  <si>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</si>
  <si>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</si>
  <si>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</si>
  <si>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</si>
  <si>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</si>
  <si>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</si>
  <si>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</si>
  <si>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</si>
  <si>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</si>
  <si>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</si>
  <si>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</si>
  <si>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</si>
  <si>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</si>
  <si>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</si>
  <si>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</si>
  <si>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</si>
  <si>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</si>
  <si>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</si>
  <si>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</si>
  <si>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</si>
  <si>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</si>
  <si>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</si>
  <si>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</si>
  <si>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</si>
  <si>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</si>
  <si>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</si>
  <si>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</si>
  <si>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</si>
  <si>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</si>
  <si>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</si>
  <si>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</si>
  <si>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</si>
  <si>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</si>
  <si>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</si>
  <si>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</si>
  <si>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</si>
  <si>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</si>
  <si>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</si>
  <si>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</si>
  <si>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</si>
  <si>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</si>
  <si>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</si>
  <si>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</si>
  <si>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</si>
  <si>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</si>
  <si>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</si>
  <si>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</si>
  <si>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</si>
  <si>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</si>
  <si>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</si>
  <si>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</si>
  <si>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</si>
  <si>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</si>
  <si>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</si>
  <si>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</si>
  <si>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</si>
  <si>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</si>
  <si>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</si>
  <si>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</si>
  <si>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</si>
  <si>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</si>
  <si>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</si>
  <si>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</si>
  <si>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</si>
  <si>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</si>
  <si>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</si>
  <si>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</si>
  <si>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</si>
  <si>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</si>
  <si>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</si>
  <si>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</si>
  <si>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</si>
  <si>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</si>
  <si>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</si>
  <si>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</si>
  <si>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</si>
  <si>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</si>
  <si>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</si>
  <si>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</si>
  <si>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</si>
  <si>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</si>
  <si>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</si>
  <si>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</si>
  <si>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</si>
  <si>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</si>
  <si>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</si>
  <si>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</si>
  <si>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</si>
  <si>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</si>
  <si>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</si>
  <si>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</si>
  <si>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</si>
  <si>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</si>
  <si>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</si>
  <si>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</si>
  <si>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</si>
  <si>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</si>
  <si>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</si>
  <si>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</si>
  <si>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</si>
  <si>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</si>
  <si>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</si>
  <si>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</si>
  <si>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</si>
  <si>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</si>
  <si>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</si>
  <si>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</si>
  <si>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</si>
  <si>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</si>
  <si>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</si>
  <si>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</si>
  <si>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</si>
  <si>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</si>
  <si>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</si>
  <si>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</si>
  <si>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</si>
  <si>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</si>
  <si>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</si>
  <si>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</si>
  <si>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</si>
  <si>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</si>
  <si>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</si>
  <si>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</si>
  <si>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</si>
  <si>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</si>
  <si>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</si>
  <si>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</si>
  <si>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</si>
  <si>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</si>
  <si>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</si>
  <si>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</si>
  <si>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</si>
  <si>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</si>
  <si>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</si>
  <si>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</si>
  <si>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</si>
  <si>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</si>
  <si>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</si>
  <si>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</si>
  <si>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</si>
  <si>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</si>
  <si>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</si>
  <si>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</si>
  <si>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</si>
  <si>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</si>
  <si>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</si>
  <si>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</si>
  <si>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</si>
  <si>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</si>
  <si>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</si>
  <si>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</si>
  <si>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</si>
  <si>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</si>
  <si>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</si>
  <si>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</si>
  <si>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</si>
  <si>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</si>
  <si>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</si>
  <si>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</si>
  <si>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</si>
  <si>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</si>
  <si>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</si>
  <si>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</si>
  <si>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</si>
  <si>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</si>
  <si>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</si>
  <si>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</si>
  <si>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</si>
  <si>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</si>
  <si>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</si>
  <si>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</si>
  <si>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</si>
  <si>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</si>
  <si>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</si>
  <si>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</si>
  <si>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</si>
  <si>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</si>
  <si>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</si>
  <si>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</si>
  <si>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</si>
  <si>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</si>
  <si>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</si>
  <si>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</si>
  <si>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</si>
  <si>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</si>
  <si>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</si>
  <si>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</si>
  <si>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</si>
  <si>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</si>
  <si>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</si>
  <si>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</si>
  <si>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</si>
  <si>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</si>
  <si>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</si>
  <si>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</si>
  <si>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</si>
  <si>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</si>
  <si>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</si>
  <si>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</si>
  <si>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</si>
  <si>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</si>
  <si>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</si>
  <si>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</si>
  <si>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</si>
  <si>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</si>
  <si>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</si>
  <si>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</si>
  <si>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</si>
  <si>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</si>
  <si>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</si>
  <si>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</si>
  <si>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</si>
  <si>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</si>
  <si>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</si>
  <si>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</si>
  <si>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</si>
  <si>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</si>
  <si>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</si>
  <si>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</si>
  <si>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</si>
  <si>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</si>
  <si>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</si>
  <si>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</si>
  <si>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</si>
  <si>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</si>
  <si>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</si>
  <si>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</si>
  <si>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</si>
  <si>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</si>
  <si>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</si>
  <si>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</si>
  <si>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</si>
  <si>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</si>
  <si>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</si>
  <si>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</si>
  <si>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</si>
  <si>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</si>
  <si>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</si>
  <si>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</si>
  <si>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</si>
  <si>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</si>
  <si>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</si>
  <si>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</si>
  <si>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</si>
  <si>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</si>
  <si>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</si>
  <si>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</si>
  <si>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</si>
  <si>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</si>
  <si>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</si>
  <si>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</si>
  <si>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</si>
  <si>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</si>
  <si>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</si>
  <si>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</si>
  <si>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</si>
  <si>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</si>
  <si>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</si>
  <si>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</si>
  <si>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</si>
  <si>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</si>
  <si>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</si>
  <si>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</si>
  <si>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</si>
  <si>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</si>
  <si>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</si>
  <si>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</si>
  <si>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</si>
  <si>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</si>
  <si>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</si>
  <si>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</si>
  <si>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</si>
  <si>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</si>
  <si>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</si>
  <si>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</si>
  <si>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</si>
  <si>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</si>
  <si>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</si>
  <si>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</si>
  <si>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</si>
  <si>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</si>
  <si>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</si>
  <si>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</si>
  <si>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</si>
  <si>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</si>
  <si>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</si>
  <si>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</si>
  <si>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</si>
  <si>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</si>
  <si>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</si>
  <si>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</si>
  <si>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</si>
  <si>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</si>
  <si>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</si>
  <si>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</si>
  <si>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</si>
  <si>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</si>
  <si>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</si>
  <si>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</si>
  <si>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</si>
  <si>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</si>
  <si>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</si>
  <si>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</si>
  <si>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</si>
  <si>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</si>
  <si>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</si>
  <si>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</si>
  <si>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</si>
  <si>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</si>
  <si>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</si>
  <si>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</si>
  <si>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</si>
  <si>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</si>
  <si>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</si>
  <si>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</si>
  <si>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</si>
  <si>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</si>
  <si>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</si>
  <si>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</si>
  <si>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</si>
  <si>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</si>
  <si>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</si>
  <si>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</si>
  <si>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</si>
  <si>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</si>
  <si>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</si>
  <si>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</si>
  <si>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</si>
  <si>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</si>
  <si>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</si>
  <si>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</si>
  <si>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</si>
  <si>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</si>
  <si>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</si>
  <si>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</si>
  <si>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</si>
  <si>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</si>
  <si>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</si>
  <si>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</si>
  <si>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</si>
  <si>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</si>
  <si>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</si>
  <si>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</si>
  <si>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</si>
  <si>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</si>
  <si>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</si>
  <si>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</si>
  <si>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</si>
  <si>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</si>
  <si>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</si>
  <si>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</si>
  <si>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</si>
  <si>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</si>
  <si>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</si>
  <si>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</si>
  <si>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</si>
  <si>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</si>
  <si>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</si>
  <si>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</si>
  <si>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</si>
  <si>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</si>
  <si>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</si>
  <si>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</si>
  <si>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</si>
  <si>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</si>
  <si>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</si>
  <si>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</si>
  <si>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</si>
  <si>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</si>
  <si>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</si>
  <si>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</si>
  <si>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</si>
  <si>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</si>
  <si>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</si>
  <si>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</si>
  <si>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</si>
  <si>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</si>
  <si>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</si>
  <si>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</si>
  <si>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</si>
  <si>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</si>
  <si>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</si>
  <si>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</si>
  <si>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</si>
  <si>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</si>
  <si>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</si>
  <si>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</si>
  <si>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</si>
  <si>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</si>
  <si>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</si>
  <si>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</si>
  <si>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</si>
  <si>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</si>
  <si>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</si>
  <si>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</si>
  <si>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</si>
  <si>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</si>
  <si>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</si>
  <si>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</si>
  <si>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</si>
  <si>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</si>
  <si>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</si>
  <si>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</si>
  <si>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</si>
  <si>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</si>
  <si>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</si>
  <si>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</si>
  <si>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</si>
  <si>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</si>
  <si>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</si>
  <si>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</si>
  <si>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</si>
  <si>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</si>
  <si>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</si>
  <si>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</si>
  <si>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</si>
  <si>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</si>
  <si>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</si>
  <si>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</si>
  <si>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</si>
  <si>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</si>
  <si>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</si>
  <si>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</si>
  <si>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</si>
  <si>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</si>
  <si>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</si>
  <si>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</si>
  <si>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</si>
  <si>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</si>
  <si>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</si>
  <si>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</si>
  <si>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</si>
  <si>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</si>
  <si>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</si>
  <si>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</si>
  <si>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</si>
  <si>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</si>
  <si>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</si>
  <si>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</si>
  <si>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</si>
  <si>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</si>
  <si>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</si>
  <si>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</si>
  <si>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</si>
  <si>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</si>
  <si>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</si>
  <si>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</si>
  <si>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</si>
  <si>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</si>
  <si>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</si>
  <si>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</si>
  <si>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</si>
  <si>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</si>
  <si>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</si>
  <si>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</si>
  <si>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</si>
  <si>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</si>
  <si>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</si>
  <si>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</si>
  <si>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</si>
  <si>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</si>
  <si>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</si>
  <si>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</si>
  <si>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</si>
  <si>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</si>
  <si>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</si>
  <si>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</si>
  <si>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</si>
  <si>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</si>
  <si>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</si>
  <si>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</si>
  <si>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</si>
  <si>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</si>
  <si>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</si>
  <si>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</si>
  <si>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</si>
  <si>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</si>
  <si>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</si>
  <si>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</si>
  <si>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</si>
  <si>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</si>
  <si>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</si>
  <si>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</si>
  <si>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</si>
  <si>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</si>
  <si>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</si>
  <si>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</si>
  <si>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</si>
  <si>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</si>
  <si>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</si>
  <si>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</si>
  <si>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</si>
  <si>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</si>
  <si>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</si>
  <si>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</si>
  <si>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</si>
  <si>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</si>
  <si>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</si>
  <si>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</si>
  <si>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</si>
  <si>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</si>
  <si>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</si>
  <si>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</si>
  <si>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</si>
  <si>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</si>
  <si>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</si>
  <si>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</si>
  <si>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</si>
  <si>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</si>
  <si>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</si>
  <si>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</si>
  <si>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</si>
  <si>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</si>
  <si>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</si>
  <si>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</si>
  <si>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</si>
  <si>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</si>
  <si>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</si>
  <si>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</si>
  <si>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</si>
  <si>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</si>
  <si>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</si>
  <si>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</si>
  <si>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</si>
  <si>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</si>
  <si>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</si>
  <si>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</si>
  <si>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</si>
  <si>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</si>
  <si>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</si>
  <si>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</si>
  <si>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</si>
  <si>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</si>
  <si>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</si>
  <si>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</si>
  <si>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</si>
  <si>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</si>
  <si>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</si>
  <si>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</si>
  <si>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</si>
  <si>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</si>
  <si>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</si>
  <si>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</si>
  <si>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</si>
  <si>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</si>
  <si>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</si>
  <si>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</si>
  <si>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</si>
  <si>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</si>
  <si>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</si>
  <si>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</si>
  <si>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</si>
  <si>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</si>
  <si>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</si>
  <si>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</si>
  <si>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</si>
  <si>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</si>
  <si>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</si>
  <si>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</si>
  <si>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</si>
  <si>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</si>
  <si>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</si>
  <si>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</si>
  <si>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</si>
  <si>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</si>
  <si>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</si>
  <si>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</si>
  <si>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</si>
  <si>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</si>
  <si>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</si>
  <si>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</si>
  <si>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</si>
  <si>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</si>
  <si>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</si>
  <si>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</si>
  <si>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</si>
  <si>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</si>
  <si>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</si>
  <si>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</si>
  <si>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</si>
  <si>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</si>
  <si>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</si>
  <si>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</si>
  <si>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</si>
  <si>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</si>
  <si>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</si>
  <si>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</si>
  <si>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</si>
  <si>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</si>
  <si>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</si>
  <si>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</si>
  <si>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</si>
  <si>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</si>
  <si>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</si>
  <si>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</si>
  <si>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</si>
  <si>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</si>
  <si>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</si>
  <si>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</si>
  <si>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</si>
  <si>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</si>
  <si>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</si>
  <si>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</si>
  <si>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</si>
  <si>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</si>
  <si>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</si>
  <si>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</si>
  <si>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</si>
  <si>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</si>
  <si>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</si>
  <si>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</si>
  <si>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</si>
  <si>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</si>
  <si>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</si>
  <si>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</si>
  <si>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</si>
  <si>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</si>
  <si>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</si>
  <si>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</si>
  <si>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</si>
  <si>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</si>
  <si>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</si>
  <si>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</si>
  <si>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</si>
  <si>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</si>
  <si>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</si>
  <si>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</si>
  <si>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</si>
  <si>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</si>
  <si>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</si>
  <si>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</si>
  <si>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</si>
  <si>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</si>
  <si>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</si>
  <si>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</si>
  <si>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</si>
  <si>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</si>
  <si>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</si>
  <si>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</si>
  <si>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</si>
  <si>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</si>
  <si>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</si>
  <si>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</si>
  <si>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</si>
  <si>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</si>
  <si>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</si>
  <si>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</si>
  <si>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</si>
  <si>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</si>
  <si>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</si>
  <si>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</si>
  <si>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</si>
  <si>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</si>
  <si>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</si>
  <si>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</si>
  <si>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</si>
  <si>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</si>
  <si>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</si>
  <si>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</si>
  <si>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</si>
  <si>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</si>
  <si>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</si>
  <si>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</si>
  <si>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</si>
  <si>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</si>
  <si>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</si>
  <si>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</si>
  <si>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</si>
  <si>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</si>
  <si>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</si>
  <si>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</si>
  <si>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</si>
  <si>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</si>
  <si>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</si>
  <si>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</si>
  <si>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</si>
  <si>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</si>
  <si>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</si>
  <si>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</si>
  <si>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</si>
  <si>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</si>
  <si>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</si>
  <si>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</si>
  <si>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</si>
  <si>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</si>
  <si>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</si>
  <si>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</si>
  <si>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</si>
  <si>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</si>
  <si>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</si>
  <si>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</si>
  <si>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</si>
  <si>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</si>
  <si>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</si>
  <si>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</si>
  <si>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</si>
  <si>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</si>
  <si>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</si>
  <si>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</si>
  <si>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</si>
  <si>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</si>
  <si>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</si>
  <si>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</si>
  <si>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</si>
  <si>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</si>
  <si>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</si>
  <si>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</si>
  <si>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</si>
  <si>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</si>
  <si>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</si>
  <si>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</si>
  <si>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</si>
  <si>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</si>
  <si>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</si>
  <si>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</si>
  <si>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</si>
  <si>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</si>
  <si>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</si>
  <si>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</si>
  <si>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</si>
  <si>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</si>
  <si>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</si>
  <si>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</si>
  <si>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</si>
  <si>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</si>
  <si>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</si>
  <si>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</si>
  <si>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</si>
  <si>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</si>
  <si>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</si>
  <si>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</si>
  <si>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</si>
  <si>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</si>
  <si>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</si>
  <si>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</si>
  <si>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</si>
  <si>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</si>
  <si>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</si>
  <si>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</si>
  <si>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</si>
  <si>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</si>
  <si>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</si>
  <si>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</si>
  <si>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</si>
  <si>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</si>
  <si>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</si>
  <si>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</si>
  <si>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</si>
  <si>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</si>
  <si>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</si>
  <si>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</si>
  <si>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</si>
  <si>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</si>
  <si>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</si>
  <si>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</si>
  <si>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</si>
  <si>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</si>
  <si>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</si>
  <si>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</si>
  <si>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</si>
  <si>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</si>
  <si>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</si>
  <si>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</si>
  <si>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</si>
  <si>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</si>
  <si>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</si>
  <si>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</si>
  <si>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</si>
  <si>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</si>
  <si>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</si>
  <si>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</si>
  <si>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</si>
  <si>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</si>
  <si>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</si>
  <si>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</si>
  <si>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</si>
  <si>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</si>
  <si>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</si>
  <si>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</si>
  <si>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</si>
  <si>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</si>
  <si>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</si>
  <si>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</si>
  <si>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</si>
  <si>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</si>
  <si>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</si>
  <si>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</si>
  <si>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</si>
  <si>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</si>
  <si>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</si>
  <si>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</si>
  <si>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</si>
  <si>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</si>
  <si>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</si>
  <si>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</si>
  <si>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</si>
  <si>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</si>
  <si>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</si>
  <si>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</si>
  <si>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</si>
  <si>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</si>
  <si>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</si>
  <si>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</si>
  <si>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</si>
  <si>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</si>
  <si>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</si>
  <si>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</si>
  <si>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</si>
  <si>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</si>
  <si>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</si>
  <si>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</si>
  <si>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</si>
  <si>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</si>
  <si>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</si>
  <si>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</si>
  <si>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</si>
  <si>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</si>
  <si>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</si>
  <si>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</si>
  <si>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</si>
  <si>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</si>
  <si>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</si>
  <si>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</si>
  <si>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</si>
  <si>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</si>
  <si>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</si>
  <si>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</si>
  <si>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</si>
  <si>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</si>
  <si>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</si>
  <si>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</si>
  <si>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</si>
  <si>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</si>
  <si>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</si>
  <si>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</si>
  <si>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</si>
  <si>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</si>
  <si>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</si>
  <si>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</si>
  <si>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</si>
  <si>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</si>
  <si>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</si>
  <si>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</si>
  <si>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</si>
  <si>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</si>
  <si>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</si>
  <si>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</si>
  <si>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</si>
  <si>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</si>
  <si>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</si>
  <si>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</si>
  <si>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</si>
  <si>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</si>
  <si>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</si>
  <si>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</si>
  <si>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</si>
  <si>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</si>
  <si>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</si>
  <si>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</si>
  <si>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</si>
  <si>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</si>
  <si>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</si>
  <si>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</si>
  <si>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</si>
  <si>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</si>
  <si>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</si>
  <si>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</si>
  <si>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</si>
  <si>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</si>
  <si>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</si>
  <si>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</si>
  <si>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</si>
  <si>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</si>
  <si>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</si>
  <si>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</si>
  <si>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</si>
  <si>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</si>
  <si>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</si>
  <si>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</si>
  <si>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</si>
  <si>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</si>
  <si>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</si>
  <si>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</si>
  <si>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</si>
  <si>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</si>
  <si>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</si>
  <si>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</si>
  <si>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</si>
  <si>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</si>
  <si>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</si>
  <si>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</si>
  <si>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</si>
  <si>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</si>
  <si>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</si>
  <si>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</si>
  <si>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</si>
  <si>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</si>
  <si>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</si>
  <si>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</si>
  <si>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</si>
  <si>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</si>
  <si>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</si>
  <si>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</si>
  <si>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</si>
  <si>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</si>
  <si>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</si>
  <si>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</si>
  <si>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</si>
  <si>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</si>
  <si>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</si>
  <si>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</si>
  <si>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</si>
  <si>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</si>
  <si>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</si>
  <si>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</si>
  <si>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</si>
  <si>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</si>
  <si>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</si>
  <si>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</si>
  <si>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</si>
  <si>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</si>
  <si>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</si>
  <si>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</si>
  <si>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</si>
  <si>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</si>
  <si>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</si>
  <si>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</si>
  <si>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</si>
  <si>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</si>
  <si>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</si>
  <si>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</si>
  <si>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</si>
  <si>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</si>
  <si>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</si>
  <si>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</si>
  <si>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</si>
  <si>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</si>
  <si>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</si>
  <si>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</si>
  <si>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</si>
  <si>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</si>
  <si>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</si>
  <si>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</si>
  <si>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</si>
  <si>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</si>
  <si>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</si>
  <si>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</si>
  <si>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</si>
  <si>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</si>
  <si>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</si>
  <si>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</si>
  <si>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</si>
  <si>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</si>
  <si>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</si>
  <si>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</si>
  <si>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</si>
  <si>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</si>
  <si>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</si>
  <si>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</si>
  <si>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</si>
  <si>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</si>
  <si>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</si>
  <si>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</si>
  <si>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</si>
  <si>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</si>
  <si>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</si>
  <si>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</si>
  <si>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</si>
  <si>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</si>
  <si>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</si>
  <si>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</si>
  <si>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</si>
  <si>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</si>
  <si>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</si>
  <si>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</si>
  <si>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</si>
  <si>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</si>
  <si>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</si>
  <si>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</si>
  <si>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</si>
  <si>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</si>
  <si>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</si>
  <si>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</si>
  <si>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</si>
  <si>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</si>
  <si>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</si>
  <si>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</si>
  <si>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</si>
  <si>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</si>
  <si>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</si>
  <si>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</si>
  <si>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</si>
  <si>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</si>
  <si>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</si>
  <si>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</si>
  <si>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</si>
  <si>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</si>
  <si>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</si>
  <si>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</si>
  <si>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</si>
  <si>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</si>
  <si>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</si>
  <si>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</si>
  <si>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</si>
  <si>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</si>
  <si>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</si>
  <si>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</si>
  <si>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</si>
  <si>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</si>
  <si>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</si>
  <si>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</si>
  <si>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</si>
  <si>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</si>
  <si>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</si>
  <si>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</si>
  <si>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</si>
  <si>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</si>
  <si>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</si>
  <si>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</si>
  <si>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</si>
  <si>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</si>
  <si>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</si>
  <si>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</si>
  <si>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</si>
  <si>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</si>
  <si>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</si>
  <si>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</si>
  <si>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</si>
  <si>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</si>
  <si>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</si>
  <si>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</si>
  <si>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</si>
  <si>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</si>
  <si>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</si>
  <si>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</si>
  <si>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</si>
  <si>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</si>
  <si>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</si>
  <si>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</si>
  <si>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</si>
  <si>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</si>
  <si>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</si>
  <si>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</si>
  <si>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</si>
  <si>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</si>
  <si>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</si>
  <si>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</si>
  <si>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</si>
  <si>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</si>
  <si>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</si>
  <si>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</si>
  <si>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</si>
  <si>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</si>
  <si>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</si>
  <si>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</si>
  <si>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</si>
  <si>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</si>
  <si>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</si>
  <si>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</si>
  <si>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</si>
  <si>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</si>
  <si>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</si>
  <si>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</si>
  <si>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</si>
  <si>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</si>
  <si>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</si>
  <si>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</si>
  <si>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</si>
  <si>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</si>
  <si>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</si>
  <si>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</si>
  <si>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</si>
  <si>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</si>
  <si>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</si>
  <si>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</si>
  <si>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</si>
  <si>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</si>
  <si>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</si>
  <si>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</si>
  <si>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</si>
  <si>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</si>
  <si>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</si>
  <si>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</si>
  <si>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</si>
  <si>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</si>
  <si>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</si>
  <si>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</si>
  <si>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</si>
  <si>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</si>
  <si>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</si>
  <si>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</si>
  <si>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</si>
  <si>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</si>
  <si>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</si>
  <si>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</si>
  <si>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</si>
  <si>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</si>
  <si>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</si>
  <si>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</si>
  <si>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</si>
  <si>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</si>
  <si>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</si>
  <si>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</si>
  <si>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</si>
  <si>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</si>
  <si>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</si>
  <si>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</si>
  <si>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</si>
  <si>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</si>
  <si>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</si>
  <si>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</si>
  <si>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</si>
  <si>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</si>
  <si>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</si>
  <si>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</si>
  <si>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</si>
  <si>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</si>
  <si>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</si>
  <si>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</si>
  <si>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</si>
  <si>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</si>
  <si>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</si>
  <si>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</si>
  <si>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</si>
  <si>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</si>
  <si>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</si>
  <si>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</si>
  <si>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</si>
  <si>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</si>
  <si>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</si>
  <si>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</si>
  <si>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</si>
  <si>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</si>
  <si>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</si>
  <si>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</si>
  <si>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</si>
  <si>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</si>
  <si>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</si>
  <si>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</si>
  <si>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</si>
  <si>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</si>
  <si>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</si>
  <si>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</si>
  <si>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</si>
  <si>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</si>
  <si>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</si>
  <si>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</si>
  <si>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</si>
  <si>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</si>
  <si>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</si>
  <si>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</si>
  <si>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</si>
  <si>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</si>
  <si>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</si>
  <si>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</si>
  <si>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</si>
  <si>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</si>
  <si>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</si>
  <si>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</si>
  <si>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</si>
  <si>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</si>
  <si>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</si>
  <si>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</si>
  <si>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</si>
  <si>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</si>
  <si>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</si>
  <si>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</si>
  <si>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</si>
  <si>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</si>
  <si>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</si>
  <si>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</si>
  <si>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</si>
  <si>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</si>
  <si>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</si>
  <si>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</si>
  <si>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</si>
  <si>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</si>
  <si>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</si>
  <si>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</si>
  <si>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</si>
  <si>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</si>
  <si>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</si>
  <si>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</si>
  <si>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</si>
  <si>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</si>
  <si>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</si>
  <si>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</si>
  <si>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</si>
  <si>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</si>
  <si>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</si>
  <si>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</si>
  <si>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</si>
  <si>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</si>
  <si>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</si>
  <si>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</si>
  <si>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</si>
  <si>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</si>
  <si>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</si>
  <si>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</si>
  <si>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</si>
  <si>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</si>
  <si>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</si>
  <si>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</si>
  <si>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</si>
  <si>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</si>
  <si>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</si>
  <si>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</si>
  <si>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</si>
  <si>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</si>
  <si>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</si>
  <si>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</si>
  <si>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</si>
  <si>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</si>
  <si>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</si>
  <si>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</si>
  <si>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</si>
  <si>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</si>
  <si>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</si>
  <si>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</si>
  <si>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</si>
  <si>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</si>
  <si>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</si>
  <si>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</si>
  <si>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</si>
  <si>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</si>
  <si>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</si>
  <si>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</si>
  <si>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</si>
  <si>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</si>
  <si>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</si>
  <si>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</si>
  <si>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</si>
  <si>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</si>
  <si>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</si>
  <si>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</si>
  <si>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</si>
  <si>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</si>
  <si>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</si>
  <si>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</si>
  <si>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</si>
  <si>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</si>
  <si>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</si>
  <si>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</si>
  <si>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</si>
  <si>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</si>
  <si>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</si>
  <si>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</si>
  <si>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</si>
  <si>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</si>
  <si>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</si>
  <si>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</si>
  <si>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</si>
  <si>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</si>
  <si>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</si>
  <si>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</si>
  <si>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</si>
  <si>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</si>
  <si>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</si>
  <si>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</si>
  <si>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</si>
  <si>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</si>
  <si>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</si>
  <si>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</si>
  <si>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</si>
  <si>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</si>
  <si>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</si>
  <si>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</si>
  <si>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</si>
  <si>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</si>
  <si>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</si>
  <si>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</si>
  <si>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</si>
  <si>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</si>
  <si>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</si>
  <si>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</si>
  <si>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</si>
  <si>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</si>
  <si>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</si>
  <si>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</si>
  <si>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</si>
  <si>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</si>
  <si>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</si>
  <si>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</si>
  <si>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</si>
  <si>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</si>
  <si>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</si>
  <si>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</si>
  <si>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</si>
  <si>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</si>
  <si>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</si>
  <si>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</si>
  <si>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</si>
  <si>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</si>
  <si>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</si>
  <si>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</si>
  <si>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</si>
  <si>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</si>
  <si>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</si>
  <si>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</si>
  <si>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</si>
  <si>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</si>
  <si>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</si>
  <si>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</si>
  <si>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</si>
  <si>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</si>
  <si>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</si>
  <si>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</si>
  <si>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</si>
  <si>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</si>
  <si>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</si>
  <si>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</si>
  <si>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</si>
  <si>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</si>
  <si>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</si>
  <si>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</si>
  <si>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</si>
  <si>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</si>
  <si>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</si>
  <si>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</si>
  <si>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</si>
  <si>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</si>
  <si>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</si>
  <si>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</si>
  <si>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</si>
  <si>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</si>
  <si>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</si>
  <si>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</si>
  <si>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</si>
  <si>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</si>
  <si>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</si>
  <si>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</si>
  <si>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</si>
  <si>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</si>
  <si>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</si>
  <si>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</si>
  <si>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</si>
  <si>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</si>
  <si>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</si>
  <si>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</si>
  <si>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</si>
  <si>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</si>
  <si>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</si>
  <si>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</si>
  <si>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</si>
  <si>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</si>
  <si>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</si>
  <si>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</si>
  <si>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</si>
  <si>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</si>
  <si>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</si>
  <si>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</si>
  <si>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</si>
  <si>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</si>
  <si>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</si>
  <si>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</si>
  <si>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</si>
  <si>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</si>
  <si>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</si>
  <si>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</si>
  <si>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</si>
  <si>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</si>
  <si>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</si>
  <si>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</si>
  <si>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</si>
  <si>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</si>
  <si>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</si>
  <si>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</si>
  <si>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</si>
  <si>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</si>
  <si>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</si>
  <si>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</si>
  <si>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</si>
  <si>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</si>
  <si>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</si>
  <si>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</si>
  <si>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</si>
  <si>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</si>
  <si>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</si>
  <si>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</si>
  <si>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</si>
  <si>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</si>
  <si>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</si>
  <si>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</si>
  <si>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</si>
  <si>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</si>
  <si>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</si>
  <si>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</si>
  <si>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</si>
  <si>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</si>
  <si>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</si>
  <si>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</si>
  <si>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</si>
  <si>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</si>
  <si>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</si>
  <si>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</si>
  <si>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</si>
  <si>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</si>
  <si>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</si>
  <si>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</si>
  <si>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</si>
  <si>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</si>
  <si>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</si>
  <si>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</si>
  <si>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</si>
  <si>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</si>
  <si>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</si>
  <si>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</si>
  <si>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</si>
  <si>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</si>
  <si>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</si>
  <si>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</si>
  <si>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</si>
  <si>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</si>
  <si>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</si>
  <si>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</si>
  <si>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</si>
  <si>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</si>
  <si>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</si>
  <si>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</si>
  <si>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</si>
  <si>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</si>
  <si>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</si>
  <si>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</si>
  <si>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</si>
  <si>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</si>
  <si>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</si>
  <si>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</si>
  <si>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</si>
  <si>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</si>
  <si>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</si>
  <si>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</si>
  <si>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</si>
  <si>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</si>
  <si>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</si>
  <si>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</si>
  <si>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</si>
  <si>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</si>
  <si>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</si>
  <si>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</si>
  <si>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</si>
  <si>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</si>
  <si>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</si>
  <si>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</si>
  <si>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</si>
  <si>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</si>
  <si>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</si>
  <si>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</si>
  <si>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</si>
  <si>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</si>
  <si>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</si>
  <si>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</si>
  <si>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</si>
  <si>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</si>
  <si>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</si>
  <si>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</si>
  <si>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</si>
  <si>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</si>
  <si>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</si>
  <si>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</si>
  <si>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</si>
  <si>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</si>
  <si>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</si>
  <si>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</si>
  <si>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</si>
  <si>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</si>
  <si>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</si>
  <si>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</si>
  <si>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</si>
  <si>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</si>
  <si>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</si>
  <si>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</si>
  <si>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</si>
  <si>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</si>
  <si>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</si>
  <si>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</si>
  <si>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</si>
  <si>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</si>
  <si>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</si>
  <si>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</si>
  <si>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</si>
  <si>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</si>
  <si>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</si>
  <si>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</si>
  <si>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</si>
  <si>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</si>
  <si>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</si>
  <si>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</si>
  <si>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</si>
  <si>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</si>
  <si>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</si>
  <si>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</si>
  <si>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</si>
  <si>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</si>
  <si>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</si>
  <si>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</si>
  <si>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</si>
  <si>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</si>
  <si>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</si>
  <si>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</si>
  <si>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</si>
  <si>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</si>
  <si>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</si>
  <si>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</si>
  <si>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</si>
  <si>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</si>
  <si>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</si>
  <si>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</si>
  <si>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</si>
  <si>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</si>
  <si>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</si>
  <si>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</si>
  <si>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</si>
  <si>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</si>
  <si>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</si>
  <si>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</si>
  <si>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</si>
  <si>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</si>
  <si>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</si>
  <si>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</si>
  <si>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</si>
  <si>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</si>
  <si>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</si>
  <si>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</si>
  <si>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</si>
  <si>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</si>
  <si>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</si>
  <si>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</si>
  <si>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</si>
  <si>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</si>
  <si>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</si>
  <si>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</si>
  <si>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</si>
  <si>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</si>
  <si>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</si>
  <si>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</si>
  <si>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</si>
  <si>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</si>
  <si>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</si>
  <si>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</si>
  <si>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</si>
  <si>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</si>
  <si>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</si>
  <si>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</si>
  <si>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</si>
  <si>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</si>
  <si>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</si>
  <si>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</si>
  <si>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</si>
  <si>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</si>
  <si>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</si>
  <si>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</si>
  <si>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</si>
  <si>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</si>
  <si>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</si>
  <si>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</si>
  <si>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</si>
  <si>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</si>
  <si>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</si>
  <si>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</si>
  <si>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</si>
  <si>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</si>
  <si>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</si>
  <si>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</si>
  <si>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</si>
  <si>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</si>
  <si>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</si>
  <si>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</si>
  <si>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</si>
  <si>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</si>
  <si>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</si>
  <si>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</si>
  <si>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</si>
  <si>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</si>
  <si>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</si>
  <si>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</si>
  <si>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</si>
  <si>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</si>
  <si>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</si>
  <si>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</si>
  <si>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</si>
  <si>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</si>
  <si>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</si>
  <si>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</si>
  <si>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</si>
  <si>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</si>
  <si>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</si>
  <si>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</si>
  <si>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</si>
  <si>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</si>
  <si>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</si>
  <si>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</si>
  <si>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</si>
  <si>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</si>
  <si>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</si>
  <si>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</si>
  <si>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</si>
  <si>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</si>
  <si>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</si>
  <si>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</si>
  <si>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</si>
  <si>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</si>
  <si>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</si>
  <si>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</si>
  <si>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</si>
  <si>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</si>
  <si>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</si>
  <si>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</si>
  <si>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</si>
  <si>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</si>
  <si>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</si>
  <si>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</si>
  <si>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</si>
  <si>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</si>
  <si>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</si>
  <si>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</si>
  <si>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</si>
  <si>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</si>
  <si>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</si>
  <si>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</si>
  <si>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</si>
  <si>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</si>
  <si>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</si>
  <si>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</si>
  <si>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</si>
  <si>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</si>
  <si>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</si>
  <si>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</si>
  <si>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</si>
  <si>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</si>
  <si>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</si>
  <si>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</si>
  <si>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</si>
  <si>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</si>
  <si>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</si>
  <si>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</si>
  <si>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</si>
  <si>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</si>
  <si>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</si>
  <si>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</si>
  <si>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</si>
  <si>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</si>
  <si>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</si>
  <si>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</si>
  <si>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</si>
  <si>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</si>
  <si>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</si>
  <si>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</si>
  <si>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</si>
  <si>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</si>
  <si>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</si>
  <si>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</si>
  <si>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</si>
  <si>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</si>
  <si>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</si>
  <si>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</si>
  <si>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</si>
  <si>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</si>
  <si>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</si>
  <si>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</si>
  <si>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</si>
  <si>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</si>
  <si>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</si>
  <si>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</si>
  <si>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</si>
  <si>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</si>
  <si>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</si>
  <si>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</si>
  <si>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</si>
  <si>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</si>
  <si>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</si>
  <si>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</si>
  <si>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</si>
  <si>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</si>
  <si>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</si>
  <si>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</si>
  <si>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</si>
  <si>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</si>
  <si>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</si>
  <si>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</si>
  <si>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</si>
  <si>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</si>
  <si>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</si>
  <si>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</si>
  <si>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</si>
  <si>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</si>
  <si>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</si>
  <si>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</si>
  <si>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</si>
  <si>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</si>
  <si>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</si>
  <si>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</si>
  <si>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</si>
  <si>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</si>
  <si>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</si>
  <si>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</si>
  <si>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</si>
  <si>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</si>
  <si>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</si>
  <si>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</si>
  <si>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</si>
  <si>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</si>
  <si>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</si>
  <si>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</si>
  <si>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</si>
  <si>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</si>
  <si>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</si>
  <si>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</si>
  <si>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</si>
  <si>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</si>
  <si>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</si>
  <si>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</si>
  <si>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</si>
  <si>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</si>
  <si>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</si>
  <si>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</si>
  <si>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</si>
  <si>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</si>
  <si>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</si>
  <si>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</si>
  <si>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</si>
  <si>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</si>
  <si>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</si>
  <si>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</si>
  <si>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</si>
  <si>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</si>
  <si>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</si>
  <si>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</si>
  <si>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</si>
  <si>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</si>
  <si>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</si>
  <si>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</si>
  <si>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</si>
  <si>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</si>
  <si>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</si>
  <si>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</si>
  <si>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</si>
  <si>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</si>
  <si>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</si>
  <si>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</si>
  <si>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</si>
  <si>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</si>
  <si>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</si>
  <si>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</si>
  <si>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</si>
  <si>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</si>
  <si>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</si>
  <si>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</si>
  <si>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</si>
  <si>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</si>
  <si>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</si>
  <si>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</si>
  <si>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</si>
  <si>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</si>
  <si>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</si>
  <si>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</si>
  <si>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</si>
  <si>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</si>
  <si>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</si>
  <si>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</si>
  <si>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</si>
  <si>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</si>
  <si>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</si>
  <si>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</si>
  <si>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</si>
  <si>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</si>
  <si>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</si>
  <si>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</si>
  <si>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</si>
  <si>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</si>
  <si>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</si>
  <si>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</si>
  <si>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</si>
  <si>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</si>
  <si>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</si>
  <si>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</si>
  <si>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</si>
  <si>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</si>
  <si>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</si>
  <si>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</si>
  <si>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</si>
  <si>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</si>
  <si>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</si>
  <si>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</si>
  <si>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</si>
  <si>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</si>
  <si>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</si>
  <si>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</si>
  <si>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</si>
  <si>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</si>
  <si>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</si>
  <si>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</si>
  <si>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</si>
  <si>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</si>
  <si>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</si>
  <si>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</si>
  <si>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</si>
  <si>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</si>
  <si>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</si>
  <si>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</si>
  <si>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</si>
  <si>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</si>
  <si>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</si>
  <si>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</si>
  <si>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</si>
  <si>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</si>
  <si>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</si>
  <si>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</si>
  <si>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</si>
  <si>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</si>
  <si>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</si>
  <si>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</si>
  <si>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</si>
  <si>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</si>
  <si>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</si>
  <si>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</si>
  <si>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</si>
  <si>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</si>
  <si>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</si>
  <si>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</si>
  <si>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</si>
  <si>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</si>
  <si>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</si>
  <si>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</si>
  <si>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</si>
  <si>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</si>
  <si>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</si>
  <si>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</si>
  <si>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</si>
  <si>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</si>
  <si>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</si>
  <si>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</si>
  <si>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</si>
  <si>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</si>
  <si>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</si>
  <si>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</si>
  <si>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</si>
  <si>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</si>
  <si>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</si>
  <si>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</si>
  <si>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</si>
  <si>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</si>
  <si>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</si>
  <si>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</si>
  <si>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</si>
  <si>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</si>
  <si>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</si>
  <si>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</si>
  <si>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</si>
  <si>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</si>
  <si>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</si>
  <si>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</si>
  <si>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</si>
  <si>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</si>
  <si>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</si>
  <si>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</si>
  <si>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</si>
  <si>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</si>
  <si>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</si>
  <si>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</si>
  <si>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</si>
  <si>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</si>
  <si>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</si>
  <si>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</si>
  <si>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</si>
  <si>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</si>
  <si>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</si>
  <si>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</si>
  <si>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</si>
  <si>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</si>
  <si>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</si>
  <si>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</si>
  <si>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</si>
  <si>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</si>
  <si>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</si>
  <si>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</si>
  <si>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</si>
  <si>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</si>
  <si>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</si>
  <si>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</si>
  <si>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</si>
  <si>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</si>
  <si>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</si>
  <si>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</si>
  <si>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</si>
  <si>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</si>
  <si>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</si>
  <si>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</si>
  <si>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</si>
  <si>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</si>
  <si>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</si>
  <si>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</si>
  <si>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</si>
  <si>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</si>
  <si>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</si>
  <si>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</si>
  <si>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</si>
  <si>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</si>
  <si>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</si>
  <si>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</si>
  <si>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</si>
  <si>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</si>
  <si>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</si>
  <si>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</si>
  <si>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</si>
  <si>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</si>
  <si>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</si>
  <si>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</si>
  <si>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</si>
  <si>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</si>
  <si>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</si>
  <si>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</si>
  <si>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</si>
  <si>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</si>
  <si>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</si>
  <si>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</si>
  <si>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</si>
  <si>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</si>
  <si>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</si>
  <si>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</si>
  <si>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</si>
  <si>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</si>
  <si>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</si>
  <si>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</si>
  <si>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</si>
  <si>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</si>
  <si>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</si>
  <si>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</si>
  <si>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</si>
  <si>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</si>
  <si>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</si>
  <si>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</si>
  <si>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</si>
  <si>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</si>
  <si>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</si>
  <si>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</si>
  <si>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</si>
  <si>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</si>
  <si>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</si>
  <si>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</si>
  <si>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</si>
  <si>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</si>
  <si>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</si>
  <si>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</si>
  <si>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</si>
  <si>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</si>
  <si>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</si>
  <si>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</si>
  <si>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</si>
  <si>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</si>
  <si>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</si>
  <si>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</si>
  <si>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</si>
  <si>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</si>
  <si>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</si>
  <si>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</si>
  <si>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</si>
  <si>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</si>
  <si>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</si>
  <si>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</si>
  <si>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</si>
  <si>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</si>
  <si>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</si>
  <si>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</si>
  <si>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</si>
  <si>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</si>
  <si>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</si>
  <si>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</si>
  <si>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</si>
  <si>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</si>
  <si>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</si>
  <si>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</si>
  <si>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</si>
  <si>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</si>
  <si>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</si>
  <si>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</si>
  <si>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</si>
  <si>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</si>
  <si>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</si>
  <si>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</si>
  <si>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</si>
  <si>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</si>
  <si>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</si>
  <si>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</si>
  <si>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</si>
  <si>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</si>
  <si>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</si>
  <si>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</si>
  <si>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</si>
  <si>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</si>
  <si>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</si>
  <si>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</si>
  <si>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</si>
  <si>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</si>
  <si>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</si>
  <si>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</si>
  <si>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</si>
  <si>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</si>
  <si>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</si>
  <si>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</si>
  <si>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</si>
  <si>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</si>
  <si>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</si>
  <si>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</si>
  <si>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</si>
  <si>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</si>
  <si>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</si>
  <si>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</si>
  <si>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</si>
  <si>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</si>
  <si>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</si>
  <si>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</si>
  <si>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</si>
  <si>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</si>
  <si>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</si>
  <si>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</si>
  <si>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</si>
  <si>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</si>
  <si>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</si>
  <si>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</si>
  <si>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</si>
  <si>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</si>
  <si>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</si>
  <si>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</si>
  <si>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</si>
  <si>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</si>
  <si>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</si>
  <si>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</si>
  <si>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</si>
  <si>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</si>
  <si>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</si>
  <si>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</si>
  <si>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</si>
  <si>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</si>
  <si>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</si>
  <si>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</si>
  <si>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</si>
  <si>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</si>
  <si>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</si>
  <si>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</si>
  <si>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</si>
  <si>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</si>
  <si>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</si>
  <si>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</si>
  <si>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</si>
  <si>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</si>
  <si>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</si>
  <si>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</si>
  <si>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</si>
  <si>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</si>
  <si>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</si>
  <si>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</si>
  <si>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</si>
  <si>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</si>
  <si>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</si>
  <si>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</si>
  <si>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</si>
  <si>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</si>
  <si>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</si>
  <si>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</si>
  <si>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</si>
  <si>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</si>
  <si>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</si>
  <si>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</si>
  <si>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</si>
  <si>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</si>
  <si>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</si>
  <si>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</si>
  <si>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</si>
  <si>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</si>
  <si>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</si>
  <si>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</si>
  <si>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</si>
  <si>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</si>
  <si>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</si>
  <si>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</si>
  <si>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</si>
  <si>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</si>
  <si>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</si>
  <si>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</si>
  <si>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</si>
  <si>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</si>
  <si>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</si>
  <si>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</si>
  <si>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</si>
  <si>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</si>
  <si>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</si>
  <si>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</si>
  <si>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</si>
  <si>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</si>
  <si>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</si>
  <si>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</si>
  <si>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</si>
  <si>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</si>
  <si>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</si>
  <si>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</si>
  <si>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</si>
  <si>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</si>
  <si>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</si>
  <si>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</si>
  <si>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</si>
  <si>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</si>
  <si>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</si>
  <si>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</si>
  <si>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</si>
  <si>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</si>
  <si>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</si>
  <si>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</si>
  <si>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</si>
  <si>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</si>
  <si>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</si>
  <si>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</si>
  <si>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</si>
  <si>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</si>
  <si>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</si>
  <si>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</si>
  <si>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</si>
  <si>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</si>
  <si>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</si>
  <si>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</si>
  <si>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</si>
  <si>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</si>
  <si>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</si>
  <si>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</si>
  <si>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</si>
  <si>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</si>
  <si>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</si>
  <si>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</si>
  <si>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</si>
  <si>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</si>
  <si>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</si>
  <si>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</si>
  <si>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</si>
  <si>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</si>
  <si>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</si>
  <si>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</si>
  <si>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</si>
  <si>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</si>
  <si>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</si>
  <si>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</si>
  <si>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</si>
  <si>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</si>
  <si>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</si>
  <si>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</si>
  <si>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</si>
  <si>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</si>
  <si>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</si>
  <si>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</si>
  <si>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</si>
  <si>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</si>
  <si>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</si>
  <si>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</si>
  <si>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</si>
  <si>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</si>
  <si>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</si>
  <si>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</si>
  <si>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</si>
  <si>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</si>
  <si>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</si>
  <si>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</si>
  <si>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</si>
  <si>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</si>
  <si>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</si>
  <si>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</si>
  <si>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</si>
  <si>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</si>
  <si>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</si>
  <si>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</si>
  <si>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</si>
  <si>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</si>
  <si>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</si>
  <si>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</si>
  <si>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</si>
  <si>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</si>
  <si>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</si>
  <si>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</si>
  <si>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</si>
  <si>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</si>
  <si>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</si>
  <si>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</si>
  <si>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</si>
  <si>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</si>
  <si>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</si>
  <si>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</si>
  <si>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</si>
  <si>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</si>
  <si>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</si>
  <si>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</si>
  <si>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</si>
  <si>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</si>
  <si>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</si>
  <si>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</si>
  <si>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</si>
  <si>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</si>
  <si>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</si>
  <si>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</si>
  <si>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</si>
  <si>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</si>
  <si>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</si>
  <si>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</si>
  <si>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</si>
  <si>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</si>
  <si>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</si>
  <si>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</si>
  <si>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</si>
  <si>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</si>
  <si>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</si>
  <si>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</si>
  <si>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</si>
  <si>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</si>
  <si>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</si>
  <si>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</si>
  <si>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</si>
  <si>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</si>
  <si>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</si>
  <si>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</si>
  <si>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</si>
  <si>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</si>
  <si>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</si>
  <si>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</si>
  <si>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</si>
  <si>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</si>
  <si>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</si>
  <si>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</si>
  <si>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</si>
  <si>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</si>
  <si>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</si>
  <si>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</si>
  <si>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</si>
  <si>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</si>
  <si>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</si>
  <si>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</si>
  <si>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</si>
  <si>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</si>
  <si>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</si>
  <si>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</si>
  <si>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</si>
  <si>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</si>
  <si>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</si>
  <si>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</si>
  <si>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</si>
  <si>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</si>
  <si>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</si>
  <si>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</si>
  <si>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</si>
  <si>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</si>
  <si>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</si>
  <si>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</si>
  <si>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</si>
  <si>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</si>
  <si>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</si>
  <si>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</si>
  <si>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</si>
  <si>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</si>
  <si>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</si>
  <si>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</si>
  <si>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</si>
  <si>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</si>
  <si>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</si>
  <si>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</si>
  <si>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</si>
  <si>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</si>
  <si>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</si>
  <si>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</si>
  <si>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</si>
  <si>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</si>
  <si>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</si>
  <si>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</si>
  <si>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</si>
  <si>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</si>
  <si>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</si>
  <si>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</si>
  <si>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</si>
  <si>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</si>
  <si>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</si>
  <si>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</si>
  <si>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</si>
  <si>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</si>
  <si>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</si>
  <si>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</si>
  <si>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</si>
  <si>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</si>
  <si>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</si>
  <si>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</si>
  <si>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</si>
  <si>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</si>
  <si>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</si>
  <si>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</si>
  <si>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</si>
  <si>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</si>
  <si>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</si>
  <si>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</si>
  <si>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</si>
  <si>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</si>
  <si>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</si>
  <si>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</si>
  <si>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</si>
  <si>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</si>
  <si>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</si>
  <si>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</si>
  <si>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</si>
  <si>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</si>
  <si>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</si>
  <si>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</si>
  <si>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</si>
  <si>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</si>
  <si>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</si>
  <si>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</si>
  <si>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</si>
  <si>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</si>
  <si>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</si>
  <si>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</si>
  <si>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</si>
  <si>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</si>
  <si>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</si>
  <si>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</si>
  <si>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</si>
  <si>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</si>
  <si>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</si>
  <si>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</si>
  <si>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</si>
  <si>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</si>
  <si>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</si>
  <si>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</si>
  <si>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</si>
  <si>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</si>
  <si>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</si>
  <si>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</si>
  <si>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</si>
  <si>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</si>
  <si>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</si>
  <si>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</si>
  <si>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</si>
  <si>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</si>
  <si>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</si>
  <si>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</si>
  <si>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</si>
  <si>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</si>
  <si>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</si>
  <si>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</si>
  <si>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</si>
  <si>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</si>
  <si>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</si>
  <si>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</si>
  <si>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</si>
  <si>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</si>
  <si>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</si>
  <si>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</si>
  <si>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</si>
  <si>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</si>
  <si>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</si>
  <si>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</si>
  <si>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</si>
  <si>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</si>
  <si>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</si>
  <si>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</si>
  <si>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</si>
  <si>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</si>
  <si>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</si>
  <si>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</si>
  <si>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</si>
  <si>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</si>
  <si>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</si>
  <si>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</si>
  <si>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</si>
  <si>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</si>
  <si>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</si>
  <si>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</si>
  <si>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</si>
  <si>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</si>
  <si>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</si>
  <si>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</si>
  <si>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</si>
  <si>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</si>
  <si>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</si>
  <si>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</si>
  <si>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</si>
  <si>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</si>
  <si>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</si>
  <si>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</si>
  <si>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</si>
  <si>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</si>
  <si>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</si>
  <si>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</si>
  <si>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</si>
  <si>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</si>
  <si>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</si>
  <si>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</si>
  <si>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</si>
  <si>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</si>
  <si>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</si>
  <si>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</si>
  <si>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</si>
  <si>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</si>
  <si>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</si>
  <si>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</si>
  <si>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</si>
  <si>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</si>
  <si>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</si>
  <si>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</si>
  <si>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</si>
  <si>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</si>
  <si>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</si>
  <si>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</si>
  <si>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</si>
  <si>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</si>
  <si>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</si>
  <si>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</si>
  <si>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</si>
  <si>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</si>
  <si>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</si>
  <si>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</si>
  <si>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</si>
  <si>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</si>
  <si>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</si>
  <si>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</si>
  <si>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</si>
  <si>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</si>
  <si>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</si>
  <si>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</si>
  <si>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</si>
  <si>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</si>
  <si>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</si>
  <si>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</si>
  <si>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</si>
  <si>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</si>
  <si>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</si>
  <si>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</si>
  <si>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</si>
  <si>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</si>
  <si>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</si>
  <si>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</si>
  <si>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</si>
  <si>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</si>
  <si>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</si>
  <si>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</si>
  <si>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</si>
  <si>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</si>
  <si>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</si>
  <si>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</si>
  <si>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</si>
  <si>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</si>
  <si>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</si>
  <si>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</si>
  <si>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</si>
  <si>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</si>
  <si>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</si>
  <si>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</si>
  <si>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</si>
  <si>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</si>
  <si>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</si>
  <si>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</si>
  <si>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</si>
  <si>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</si>
  <si>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</si>
  <si>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</si>
  <si>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</si>
  <si>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</si>
  <si>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</si>
  <si>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</si>
  <si>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</si>
  <si>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</si>
  <si>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</si>
  <si>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</si>
  <si>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</si>
  <si>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</si>
  <si>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</si>
  <si>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</si>
  <si>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</si>
  <si>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</si>
  <si>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</si>
  <si>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</si>
  <si>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</si>
  <si>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</si>
  <si>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</si>
  <si>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</si>
  <si>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</si>
  <si>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</si>
  <si>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</si>
  <si>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</si>
  <si>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</si>
  <si>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</si>
  <si>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</si>
  <si>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</si>
  <si>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</si>
  <si>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</si>
  <si>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</si>
  <si>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</si>
  <si>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</si>
  <si>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</si>
  <si>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</si>
  <si>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</si>
  <si>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</si>
  <si>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</si>
  <si>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</si>
  <si>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</si>
  <si>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</si>
  <si>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</si>
  <si>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</si>
  <si>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</si>
  <si>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</si>
  <si>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</si>
  <si>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</si>
  <si>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</si>
  <si>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</si>
  <si>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</si>
  <si>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</si>
  <si>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</si>
  <si>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</si>
  <si>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</si>
  <si>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</si>
  <si>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</si>
  <si>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</si>
  <si>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</si>
  <si>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</si>
  <si>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</si>
  <si>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</si>
  <si>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</si>
  <si>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</si>
  <si>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</si>
  <si>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</si>
  <si>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</si>
  <si>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</si>
  <si>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</si>
  <si>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</si>
  <si>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</si>
  <si>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</si>
  <si>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</si>
  <si>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</si>
  <si>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</si>
  <si>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</si>
  <si>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</si>
  <si>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</si>
  <si>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</si>
  <si>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</si>
  <si>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</si>
  <si>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</si>
  <si>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</si>
  <si>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</si>
  <si>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</si>
  <si>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</si>
  <si>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</si>
  <si>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</si>
  <si>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</si>
  <si>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</si>
  <si>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</si>
  <si>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</si>
  <si>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</si>
  <si>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</si>
  <si>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</si>
  <si>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</si>
  <si>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</si>
  <si>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</si>
  <si>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</si>
  <si>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</si>
  <si>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</si>
  <si>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</si>
  <si>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</si>
  <si>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</si>
  <si>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</si>
  <si>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</si>
  <si>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</si>
  <si>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</si>
  <si>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</si>
  <si>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</si>
  <si>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</si>
  <si>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</si>
  <si>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</si>
  <si>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</si>
  <si>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</si>
  <si>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</si>
  <si>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</si>
  <si>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</si>
  <si>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</si>
  <si>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</si>
  <si>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</si>
  <si>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</si>
  <si>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</si>
  <si>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</si>
  <si>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</si>
  <si>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</si>
  <si>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</si>
  <si>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</si>
  <si>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</si>
  <si>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</si>
  <si>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</si>
  <si>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</si>
  <si>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</si>
  <si>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</si>
  <si>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</si>
  <si>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</si>
  <si>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</si>
  <si>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</si>
  <si>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</si>
  <si>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</si>
  <si>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</si>
  <si>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</si>
  <si>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</si>
  <si>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</si>
  <si>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</si>
  <si>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</si>
  <si>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</si>
  <si>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</si>
  <si>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</si>
  <si>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</si>
  <si>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</si>
  <si>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</si>
  <si>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</si>
  <si>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</si>
  <si>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</si>
  <si>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</si>
  <si>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</si>
  <si>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</si>
  <si>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</si>
  <si>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</si>
  <si>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</si>
  <si>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</si>
  <si>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</si>
  <si>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</si>
  <si>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</si>
  <si>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</si>
  <si>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</si>
  <si>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</si>
  <si>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</si>
  <si>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</si>
  <si>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</si>
  <si>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</si>
  <si>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</si>
  <si>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</si>
  <si>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</si>
  <si>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</si>
  <si>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</si>
  <si>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</si>
  <si>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</si>
  <si>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</si>
  <si>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</si>
  <si>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</si>
  <si>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</si>
  <si>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</si>
  <si>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</si>
  <si>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</si>
  <si>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</si>
  <si>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</si>
  <si>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</si>
  <si>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</si>
  <si>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</si>
  <si>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</si>
  <si>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</si>
  <si>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</si>
  <si>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</si>
  <si>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</si>
  <si>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</si>
  <si>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</si>
  <si>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</si>
  <si>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</si>
  <si>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</si>
  <si>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</si>
  <si>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</si>
  <si>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</si>
  <si>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</si>
  <si>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</si>
  <si>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</si>
  <si>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</si>
  <si>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</si>
  <si>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</si>
  <si>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</si>
  <si>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</si>
  <si>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</si>
  <si>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</si>
  <si>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</si>
  <si>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</si>
  <si>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</si>
  <si>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</si>
  <si>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</si>
  <si>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</si>
  <si>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</si>
  <si>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</si>
  <si>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</si>
  <si>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</si>
  <si>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</si>
  <si>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</si>
  <si>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</si>
  <si>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</si>
  <si>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</si>
  <si>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</si>
  <si>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</si>
  <si>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</si>
  <si>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</si>
  <si>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</si>
  <si>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</si>
  <si>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</si>
  <si>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</si>
  <si>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</si>
  <si>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</si>
  <si>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</si>
  <si>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</si>
  <si>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</si>
  <si>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</si>
  <si>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</si>
  <si>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</si>
  <si>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</si>
  <si>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</si>
  <si>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</si>
  <si>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</si>
  <si>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</si>
  <si>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</si>
  <si>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</si>
  <si>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</si>
  <si>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</si>
  <si>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</si>
  <si>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</si>
  <si>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</si>
  <si>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</si>
  <si>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</si>
  <si>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</si>
  <si>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</si>
  <si>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</si>
  <si>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</si>
  <si>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</si>
  <si>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</si>
  <si>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</si>
  <si>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</si>
  <si>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</si>
  <si>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</si>
  <si>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</si>
  <si>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</si>
  <si>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</si>
  <si>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</si>
  <si>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</si>
  <si>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</si>
  <si>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</si>
  <si>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</si>
  <si>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</si>
  <si>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</si>
  <si>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</si>
  <si>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</si>
  <si>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</si>
  <si>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</si>
  <si>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</si>
  <si>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</si>
  <si>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</si>
  <si>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</si>
  <si>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</si>
  <si>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</si>
  <si>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</si>
  <si>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</si>
  <si>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</si>
  <si>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</si>
  <si>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</si>
  <si>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</si>
  <si>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</si>
  <si>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</si>
  <si>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</si>
  <si>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</si>
  <si>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</si>
  <si>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</si>
  <si>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</si>
  <si>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</si>
  <si>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</si>
  <si>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</si>
  <si>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</si>
  <si>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</si>
  <si>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</si>
  <si>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</si>
  <si>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</si>
  <si>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</si>
  <si>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</si>
  <si>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</si>
  <si>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</si>
  <si>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</si>
  <si>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</si>
  <si>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</si>
  <si>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</si>
  <si>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</si>
  <si>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</si>
  <si>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</si>
  <si>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</si>
  <si>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</si>
  <si>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</si>
  <si>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</si>
  <si>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</si>
  <si>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</si>
  <si>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</si>
  <si>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</si>
  <si>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</si>
  <si>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</si>
  <si>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</si>
  <si>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</si>
  <si>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</si>
  <si>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</si>
  <si>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</si>
  <si>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</si>
  <si>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</si>
  <si>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</si>
  <si>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</si>
  <si>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</si>
  <si>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</si>
  <si>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</si>
  <si>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</si>
  <si>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</si>
  <si>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</si>
  <si>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</si>
  <si>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</si>
  <si>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</si>
  <si>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</si>
  <si>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</si>
  <si>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</si>
  <si>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</si>
  <si>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</si>
  <si>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</si>
  <si>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</si>
  <si>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</si>
  <si>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</si>
  <si>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</si>
  <si>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</si>
  <si>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</si>
  <si>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</si>
  <si>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</si>
  <si>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</si>
  <si>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</si>
  <si>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</si>
  <si>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</si>
  <si>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</si>
  <si>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</si>
  <si>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</si>
  <si>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</si>
  <si>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</si>
  <si>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</si>
  <si>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</si>
  <si>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</si>
  <si>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</si>
  <si>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</si>
  <si>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</si>
  <si>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</si>
  <si>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</si>
  <si>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</si>
  <si>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</si>
  <si>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</si>
  <si>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</si>
  <si>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</si>
  <si>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</si>
  <si>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</si>
  <si>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</si>
  <si>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</si>
  <si>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</si>
  <si>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</si>
  <si>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</si>
  <si>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</si>
  <si>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</si>
  <si>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</si>
  <si>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</si>
  <si>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</si>
  <si>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</si>
  <si>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</si>
  <si>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</si>
  <si>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</si>
  <si>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</si>
  <si>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</si>
  <si>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</si>
  <si>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</si>
  <si>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</si>
  <si>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</si>
  <si>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</si>
  <si>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</si>
  <si>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</si>
  <si>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</si>
  <si>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</si>
  <si>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</si>
  <si>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</si>
  <si>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</si>
  <si>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</si>
  <si>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</si>
  <si>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</si>
  <si>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</si>
  <si>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</si>
  <si>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</si>
  <si>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</si>
  <si>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</si>
  <si>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</si>
  <si>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</si>
  <si>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</si>
  <si>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</si>
  <si>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</si>
  <si>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</si>
  <si>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</si>
  <si>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</si>
  <si>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</si>
  <si>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</si>
  <si>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</si>
  <si>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</si>
  <si>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</si>
  <si>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</si>
  <si>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</si>
  <si>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</si>
  <si>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</si>
  <si>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</si>
  <si>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</si>
  <si>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</si>
  <si>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</si>
  <si>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</si>
  <si>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</si>
  <si>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</si>
  <si>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</si>
  <si>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</si>
  <si>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</si>
  <si>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</si>
  <si>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</si>
  <si>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</si>
  <si>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</si>
  <si>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</si>
  <si>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</si>
  <si>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</si>
  <si>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</si>
  <si>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</si>
  <si>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</si>
  <si>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</si>
  <si>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</si>
  <si>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</si>
  <si>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</si>
  <si>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</si>
  <si>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</si>
  <si>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</si>
  <si>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</si>
  <si>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</si>
  <si>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</si>
  <si>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</si>
  <si>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</si>
  <si>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</si>
  <si>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</si>
  <si>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</si>
  <si>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</si>
  <si>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</si>
  <si>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</si>
  <si>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</si>
  <si>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</si>
  <si>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</si>
  <si>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</si>
  <si>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</si>
  <si>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</si>
  <si>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</si>
  <si>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</si>
  <si>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</si>
  <si>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</si>
  <si>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</si>
  <si>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</si>
  <si>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</si>
  <si>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</si>
  <si>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</si>
  <si>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</si>
  <si>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</si>
  <si>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</si>
  <si>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</si>
  <si>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</si>
  <si>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</si>
  <si>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</si>
  <si>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</si>
  <si>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</si>
  <si>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</si>
  <si>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</si>
  <si>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</si>
  <si>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</si>
  <si>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</si>
  <si>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</si>
  <si>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</si>
  <si>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</si>
  <si>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</si>
  <si>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</si>
  <si>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</si>
  <si>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</si>
  <si>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</si>
  <si>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</si>
  <si>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</si>
  <si>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</si>
  <si>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</si>
  <si>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</si>
  <si>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</si>
  <si>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</si>
  <si>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</si>
  <si>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</si>
  <si>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</si>
  <si>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</si>
  <si>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</si>
  <si>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</si>
  <si>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</si>
  <si>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</si>
  <si>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</si>
  <si>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</si>
  <si>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</si>
  <si>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</si>
  <si>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</si>
  <si>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</si>
  <si>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</si>
  <si>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</si>
  <si>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</si>
  <si>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</si>
  <si>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</si>
  <si>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</si>
  <si>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</si>
  <si>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</si>
  <si>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</si>
  <si>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</si>
  <si>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</si>
  <si>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</si>
  <si>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</si>
  <si>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</si>
  <si>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</si>
  <si>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</si>
  <si>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</si>
  <si>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</si>
  <si>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</si>
  <si>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</si>
  <si>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</si>
  <si>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</si>
  <si>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</si>
  <si>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</si>
  <si>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</si>
  <si>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</si>
  <si>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</si>
  <si>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</si>
  <si>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</si>
  <si>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</si>
  <si>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</si>
  <si>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</si>
  <si>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</si>
  <si>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</si>
  <si>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</si>
  <si>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</si>
  <si>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</si>
  <si>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</si>
  <si>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</si>
  <si>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</si>
  <si>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</si>
  <si>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</si>
  <si>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</si>
  <si>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</si>
  <si>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</si>
  <si>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</si>
  <si>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</si>
  <si>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</si>
  <si>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</si>
  <si>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</si>
  <si>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</si>
  <si>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</si>
  <si>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</si>
  <si>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</si>
  <si>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</si>
  <si>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</si>
  <si>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</si>
  <si>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</si>
  <si>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</si>
  <si>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</si>
  <si>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</si>
  <si>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</si>
  <si>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</si>
  <si>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</si>
  <si>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</si>
  <si>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</si>
  <si>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</si>
  <si>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</si>
  <si>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</si>
  <si>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</si>
  <si>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</si>
  <si>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</si>
  <si>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</si>
  <si>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</si>
  <si>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</si>
  <si>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</si>
  <si>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</si>
  <si>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</si>
  <si>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</si>
  <si>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</si>
  <si>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</si>
  <si>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</si>
  <si>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</si>
  <si>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</si>
  <si>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</si>
  <si>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</si>
  <si>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</si>
  <si>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</si>
  <si>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</si>
  <si>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</si>
  <si>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</si>
  <si>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</si>
  <si>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</si>
  <si>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</si>
  <si>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</si>
  <si>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</si>
  <si>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</si>
  <si>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</si>
  <si>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</si>
  <si>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</si>
  <si>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</si>
  <si>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</si>
  <si>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</si>
  <si>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</si>
  <si>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</si>
  <si>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</si>
  <si>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</si>
  <si>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</si>
  <si>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</si>
  <si>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</si>
  <si>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</si>
  <si>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</si>
  <si>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</si>
  <si>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</si>
  <si>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</si>
  <si>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</si>
  <si>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</si>
  <si>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</si>
  <si>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</si>
  <si>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</si>
  <si>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</si>
  <si>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</si>
  <si>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</si>
  <si>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</si>
  <si>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</si>
  <si>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</si>
  <si>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</si>
  <si>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</si>
  <si>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</si>
  <si>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</si>
  <si>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</si>
  <si>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</si>
  <si>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</si>
  <si>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</si>
  <si>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</si>
  <si>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</si>
  <si>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</si>
  <si>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</si>
  <si>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</si>
  <si>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</si>
  <si>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</si>
  <si>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</si>
  <si>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</si>
  <si>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</si>
  <si>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</si>
  <si>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</si>
  <si>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</si>
  <si>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</si>
  <si>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</si>
  <si>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</si>
  <si>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</si>
  <si>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</si>
  <si>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</si>
  <si>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</si>
  <si>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</si>
  <si>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</si>
  <si>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</si>
  <si>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</si>
  <si>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</si>
  <si>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</si>
  <si>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</si>
  <si>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</si>
  <si>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</si>
  <si>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</si>
  <si>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</si>
  <si>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</si>
  <si>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</si>
  <si>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</si>
  <si>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</si>
  <si>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</si>
  <si>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</si>
  <si>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</si>
  <si>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</si>
  <si>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</si>
  <si>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</si>
  <si>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</si>
  <si>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</si>
  <si>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</si>
  <si>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</si>
  <si>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</si>
  <si>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</si>
  <si>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</si>
  <si>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</si>
  <si>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</si>
  <si>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</si>
  <si>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</si>
  <si>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</si>
  <si>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</si>
  <si>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</si>
  <si>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</si>
  <si>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</si>
  <si>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</si>
  <si>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</si>
  <si>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</si>
  <si>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</si>
  <si>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</si>
  <si>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</si>
  <si>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</si>
  <si>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</si>
  <si>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</si>
  <si>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</si>
  <si>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</si>
  <si>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</si>
  <si>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</si>
  <si>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</si>
  <si>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</si>
  <si>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</si>
  <si>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</si>
  <si>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</si>
  <si>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</si>
  <si>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</si>
  <si>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</si>
  <si>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</si>
  <si>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</si>
  <si>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</si>
  <si>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</si>
  <si>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</si>
  <si>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</si>
  <si>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</si>
  <si>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</si>
  <si>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</si>
  <si>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</si>
  <si>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</si>
  <si>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</si>
  <si>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</si>
  <si>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</si>
  <si>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</si>
  <si>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</si>
  <si>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</si>
  <si>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</si>
  <si>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</si>
  <si>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</si>
  <si>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</si>
  <si>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</si>
  <si>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</si>
  <si>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</si>
  <si>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</si>
  <si>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</si>
  <si>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</si>
  <si>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</si>
  <si>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</si>
  <si>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</si>
  <si>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</si>
  <si>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</si>
  <si>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</si>
  <si>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</si>
  <si>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</si>
  <si>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</si>
  <si>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</si>
  <si>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</si>
  <si>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</si>
  <si>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</si>
  <si>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</si>
  <si>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</si>
  <si>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</si>
  <si>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</si>
  <si>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</si>
  <si>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</si>
  <si>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</si>
  <si>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</si>
  <si>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</si>
  <si>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</si>
  <si>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</si>
  <si>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</si>
  <si>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</si>
  <si>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</si>
  <si>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</si>
  <si>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</si>
  <si>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</si>
  <si>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</si>
  <si>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</si>
  <si>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</si>
  <si>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</si>
  <si>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</si>
  <si>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</si>
  <si>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</si>
  <si>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</si>
  <si>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</si>
  <si>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</si>
  <si>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</si>
  <si>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</si>
  <si>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</si>
  <si>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</si>
  <si>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</si>
  <si>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</si>
  <si>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</si>
  <si>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</si>
  <si>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</si>
  <si>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</si>
  <si>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</si>
  <si>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</si>
  <si>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</si>
  <si>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</si>
  <si>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</si>
  <si>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</si>
  <si>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</si>
  <si>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</si>
  <si>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</si>
  <si>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</si>
  <si>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</si>
  <si>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</si>
  <si>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</si>
  <si>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</si>
  <si>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</si>
  <si>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</si>
  <si>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</si>
  <si>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</si>
  <si>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</si>
  <si>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</si>
  <si>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</si>
  <si>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</si>
  <si>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</si>
  <si>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</si>
  <si>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</si>
  <si>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</si>
  <si>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</si>
  <si>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</si>
  <si>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</si>
  <si>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</si>
  <si>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</si>
  <si>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</si>
  <si>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</si>
  <si>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</si>
  <si>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</si>
  <si>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</si>
  <si>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</si>
  <si>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</si>
  <si>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</si>
  <si>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</si>
  <si>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</si>
  <si>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</si>
  <si>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</si>
  <si>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</si>
  <si>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</si>
  <si>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</si>
  <si>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</si>
  <si>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</si>
  <si>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</si>
  <si>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</si>
  <si>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</si>
  <si>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</si>
  <si>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</si>
  <si>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</si>
  <si>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</si>
  <si>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</si>
  <si>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</si>
  <si>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</si>
  <si>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</si>
  <si>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</si>
  <si>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</si>
  <si>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</si>
  <si>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</si>
  <si>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</si>
  <si>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</si>
  <si>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</si>
  <si>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</si>
  <si>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</si>
  <si>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</si>
  <si>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</si>
  <si>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</si>
  <si>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</si>
  <si>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</si>
  <si>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</si>
  <si>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</si>
  <si>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</si>
  <si>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</si>
  <si>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</si>
  <si>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</si>
  <si>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</si>
  <si>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</si>
  <si>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</si>
  <si>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</si>
  <si>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</si>
  <si>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</si>
  <si>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</si>
  <si>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</si>
  <si>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</si>
  <si>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</si>
  <si>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</si>
  <si>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</si>
  <si>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</si>
  <si>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</si>
  <si>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</si>
  <si>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</si>
  <si>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</si>
  <si>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</si>
  <si>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</si>
  <si>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</si>
  <si>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</si>
  <si>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</si>
  <si>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</si>
  <si>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</si>
  <si>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</si>
  <si>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</si>
  <si>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</si>
  <si>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</si>
  <si>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</si>
  <si>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</si>
  <si>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</si>
  <si>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</si>
  <si>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</si>
  <si>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</si>
  <si>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</si>
  <si>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</si>
  <si>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</si>
  <si>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</si>
  <si>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</si>
  <si>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</si>
  <si>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</si>
  <si>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</si>
  <si>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</si>
  <si>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</si>
  <si>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</si>
  <si>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</si>
  <si>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</si>
  <si>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</si>
  <si>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</si>
  <si>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</si>
  <si>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</si>
  <si>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</si>
  <si>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</si>
  <si>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</si>
  <si>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</si>
  <si>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</si>
  <si>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</si>
  <si>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</si>
  <si>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</si>
  <si>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</si>
  <si>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</si>
  <si>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</si>
  <si>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</si>
  <si>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</si>
  <si>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</si>
  <si>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</si>
  <si>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</si>
  <si>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</si>
  <si>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</si>
  <si>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</si>
  <si>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</si>
  <si>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</si>
  <si>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</si>
  <si>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</si>
  <si>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</si>
  <si>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</si>
  <si>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</si>
  <si>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</si>
  <si>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</si>
  <si>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</si>
  <si>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</si>
  <si>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</si>
  <si>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</si>
  <si>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</si>
  <si>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</si>
  <si>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</si>
  <si>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</si>
  <si>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</si>
  <si>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</si>
  <si>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</si>
  <si>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</si>
  <si>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</si>
  <si>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</si>
  <si>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</si>
  <si>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</si>
  <si>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</si>
  <si>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</si>
  <si>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</si>
  <si>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</si>
  <si>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</si>
  <si>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</si>
  <si>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</si>
  <si>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</si>
  <si>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</si>
  <si>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</si>
  <si>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</si>
  <si>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</si>
  <si>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</si>
  <si>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</si>
  <si>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</si>
  <si>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</si>
  <si>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</si>
  <si>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</si>
  <si>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</si>
  <si>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</si>
  <si>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</si>
  <si>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</si>
  <si>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</si>
  <si>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</si>
  <si>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</si>
  <si>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</si>
  <si>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</si>
  <si>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</si>
  <si>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</si>
  <si>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</si>
  <si>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</si>
  <si>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</si>
  <si>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</si>
  <si>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</si>
  <si>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</si>
  <si>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</si>
  <si>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</si>
  <si>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</si>
  <si>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</si>
  <si>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</si>
  <si>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</si>
  <si>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</si>
  <si>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</si>
  <si>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</si>
  <si>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</si>
  <si>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</si>
  <si>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</si>
  <si>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</si>
  <si>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</si>
  <si>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</si>
  <si>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</si>
  <si>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</si>
  <si>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</si>
  <si>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</si>
  <si>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</si>
  <si>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</si>
  <si>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</si>
  <si>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</si>
  <si>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</si>
  <si>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</si>
  <si>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</si>
  <si>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</si>
  <si>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</si>
  <si>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</si>
  <si>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</si>
  <si>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</si>
  <si>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</si>
  <si>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</si>
  <si>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</si>
  <si>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</si>
  <si>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</si>
  <si>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</si>
  <si>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</si>
  <si>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</si>
  <si>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</si>
  <si>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</si>
  <si>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</si>
  <si>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</si>
  <si>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</si>
  <si>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</si>
  <si>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</si>
  <si>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</si>
  <si>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</si>
  <si>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</si>
  <si>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</si>
  <si>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</si>
  <si>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</si>
  <si>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</si>
  <si>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</si>
  <si>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</si>
  <si>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</si>
  <si>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</si>
  <si>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</si>
  <si>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</si>
  <si>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</si>
  <si>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</si>
  <si>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</si>
  <si>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</si>
  <si>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</si>
  <si>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</si>
  <si>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</si>
  <si>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</si>
  <si>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</si>
  <si>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</si>
  <si>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</si>
  <si>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</si>
  <si>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</si>
  <si>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</si>
  <si>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</si>
  <si>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</si>
  <si>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</si>
  <si>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</si>
  <si>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</si>
  <si>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</si>
  <si>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</si>
  <si>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</si>
  <si>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</si>
  <si>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</si>
  <si>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</si>
  <si>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</si>
  <si>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</si>
  <si>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</si>
  <si>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</si>
  <si>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</si>
  <si>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</si>
  <si>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</si>
  <si>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</si>
  <si>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</si>
  <si>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</si>
  <si>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</si>
  <si>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</si>
  <si>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</si>
  <si>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</si>
  <si>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</si>
  <si>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</si>
  <si>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</si>
  <si>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</si>
  <si>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</si>
  <si>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</si>
  <si>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</si>
  <si>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</si>
  <si>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</si>
  <si>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</si>
  <si>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</si>
  <si>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</si>
  <si>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</si>
  <si>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</si>
  <si>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</si>
  <si>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</si>
  <si>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</si>
  <si>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</si>
  <si>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</si>
  <si>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</si>
  <si>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</si>
  <si>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</si>
  <si>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</si>
  <si>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</si>
  <si>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</si>
  <si>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</si>
  <si>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</si>
  <si>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</si>
  <si>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</si>
  <si>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</si>
  <si>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</si>
  <si>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</si>
  <si>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</si>
  <si>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</si>
  <si>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</si>
  <si>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</si>
  <si>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</si>
  <si>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</si>
  <si>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</si>
  <si>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</si>
  <si>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</si>
  <si>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</si>
  <si>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</si>
  <si>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</si>
  <si>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</si>
  <si>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</si>
  <si>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</si>
  <si>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</si>
  <si>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</si>
  <si>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</si>
  <si>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</si>
  <si>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</si>
  <si>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</si>
  <si>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</si>
  <si>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</si>
  <si>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</si>
  <si>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</si>
  <si>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</si>
  <si>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</si>
  <si>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</si>
  <si>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</si>
  <si>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</si>
  <si>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</si>
  <si>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</si>
  <si>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</si>
  <si>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</si>
  <si>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</si>
  <si>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</si>
  <si>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</si>
  <si>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</si>
  <si>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</si>
  <si>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</si>
  <si>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</si>
  <si>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</si>
  <si>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</si>
  <si>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</si>
  <si>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</si>
  <si>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</si>
  <si>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</si>
  <si>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</si>
  <si>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</si>
  <si>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</si>
  <si>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</si>
  <si>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</si>
  <si>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</si>
  <si>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</si>
  <si>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</si>
  <si>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</si>
  <si>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</si>
  <si>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</si>
  <si>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</si>
  <si>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</si>
  <si>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</si>
  <si>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</si>
  <si>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</si>
  <si>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</si>
  <si>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</si>
  <si>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</si>
  <si>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</si>
  <si>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</si>
  <si>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</si>
  <si>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</si>
  <si>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</si>
  <si>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</si>
  <si>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</si>
  <si>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</si>
  <si>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</si>
  <si>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</si>
  <si>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</si>
  <si>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</si>
  <si>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</si>
  <si>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</si>
  <si>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</si>
  <si>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</si>
  <si>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</si>
  <si>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</si>
  <si>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</si>
  <si>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</si>
  <si>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</si>
  <si>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</si>
  <si>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</si>
  <si>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</si>
  <si>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</si>
  <si>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</si>
  <si>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</si>
  <si>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</si>
  <si>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</si>
  <si>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</si>
  <si>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</si>
  <si>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</si>
  <si>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</si>
  <si>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</si>
  <si>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</si>
  <si>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</si>
  <si>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</si>
  <si>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</si>
  <si>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</si>
  <si>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</si>
  <si>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</si>
  <si>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</si>
  <si>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</si>
  <si>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</si>
  <si>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</si>
  <si>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</si>
  <si>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</si>
  <si>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</si>
  <si>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</si>
  <si>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</si>
  <si>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</si>
  <si>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</si>
  <si>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</si>
  <si>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</si>
  <si>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</si>
  <si>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</si>
  <si>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</si>
  <si>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</si>
  <si>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</si>
  <si>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</si>
  <si>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</si>
  <si>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</si>
  <si>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</si>
  <si>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</si>
  <si>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</si>
  <si>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</si>
  <si>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</si>
  <si>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</si>
  <si>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</si>
  <si>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</si>
  <si>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</si>
  <si>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</si>
  <si>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</si>
  <si>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</si>
  <si>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</si>
  <si>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</si>
  <si>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</si>
  <si>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</si>
  <si>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</si>
  <si>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</si>
  <si>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</si>
  <si>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</si>
  <si>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</si>
  <si>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</si>
  <si>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</si>
  <si>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</si>
  <si>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</si>
  <si>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</si>
  <si>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</si>
  <si>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</si>
  <si>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</si>
  <si>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</si>
  <si>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</si>
  <si>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</si>
  <si>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</si>
  <si>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</si>
  <si>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</si>
  <si>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</si>
  <si>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</si>
  <si>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</si>
  <si>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</si>
  <si>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</si>
  <si>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</si>
  <si>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</si>
  <si>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</si>
  <si>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</si>
  <si>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</si>
  <si>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</si>
  <si>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</si>
  <si>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</si>
  <si>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</si>
  <si>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</si>
  <si>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</si>
  <si>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</si>
  <si>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</si>
  <si>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</si>
  <si>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</si>
  <si>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</si>
  <si>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</si>
  <si>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</si>
  <si>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</si>
  <si>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</si>
  <si>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</si>
  <si>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</si>
  <si>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</si>
  <si>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</si>
  <si>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</si>
  <si>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</si>
  <si>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</si>
  <si>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</si>
  <si>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</si>
  <si>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</si>
  <si>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</si>
  <si>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</si>
  <si>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</si>
  <si>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</si>
  <si>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</si>
  <si>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</si>
  <si>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</si>
  <si>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</si>
  <si>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</si>
  <si>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</si>
  <si>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</si>
  <si>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</si>
  <si>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</si>
  <si>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</si>
  <si>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</si>
  <si>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</si>
  <si>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</si>
  <si>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</si>
  <si>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</si>
  <si>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</si>
  <si>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</si>
  <si>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</si>
  <si>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</si>
  <si>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</si>
  <si>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</si>
  <si>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</si>
  <si>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</si>
  <si>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</si>
  <si>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</si>
  <si>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</si>
  <si>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</si>
  <si>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</si>
  <si>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</si>
  <si>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</si>
  <si>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</si>
  <si>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</si>
  <si>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</si>
  <si>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</si>
  <si>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</si>
  <si>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</si>
  <si>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</si>
  <si>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</si>
  <si>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</si>
  <si>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</si>
  <si>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</si>
  <si>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</si>
  <si>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</si>
  <si>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</si>
  <si>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</si>
  <si>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</si>
  <si>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</si>
  <si>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</si>
  <si>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</si>
  <si>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</si>
  <si>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</si>
  <si>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</si>
  <si>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</si>
  <si>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</si>
  <si>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</si>
  <si>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</si>
  <si>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</si>
  <si>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</si>
  <si>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</si>
  <si>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</si>
  <si>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</si>
  <si>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</si>
  <si>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</si>
  <si>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</si>
  <si>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</si>
  <si>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</si>
  <si>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</si>
  <si>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</si>
  <si>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</si>
  <si>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</si>
  <si>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</si>
  <si>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</si>
  <si>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</si>
  <si>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</si>
  <si>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</si>
  <si>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</si>
  <si>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</si>
  <si>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</si>
  <si>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</si>
  <si>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</si>
  <si>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</si>
  <si>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</si>
  <si>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</si>
  <si>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</si>
  <si>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</si>
  <si>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</si>
  <si>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</si>
  <si>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</si>
  <si>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</si>
  <si>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</si>
  <si>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</si>
  <si>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</si>
  <si>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</si>
  <si>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</si>
  <si>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</si>
  <si>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</si>
  <si>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</si>
  <si>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</si>
  <si>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</si>
  <si>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</si>
  <si>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</si>
  <si>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</si>
  <si>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</si>
  <si>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</si>
  <si>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</si>
  <si>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</si>
  <si>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</si>
  <si>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</si>
  <si>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</si>
  <si>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</si>
  <si>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</si>
  <si>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</si>
  <si>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</si>
  <si>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</si>
  <si>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</si>
  <si>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</si>
  <si>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</si>
  <si>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</si>
  <si>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</si>
  <si>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</si>
  <si>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</si>
  <si>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</si>
  <si>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</si>
  <si>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</si>
  <si>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</si>
  <si>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</si>
  <si>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</si>
  <si>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</si>
  <si>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</si>
  <si>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</si>
  <si>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</si>
  <si>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</si>
  <si>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</si>
  <si>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</si>
  <si>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</si>
  <si>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</si>
  <si>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</si>
  <si>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</si>
  <si>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</si>
  <si>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</si>
  <si>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</si>
  <si>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</si>
  <si>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</si>
  <si>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</si>
  <si>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</si>
  <si>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</si>
  <si>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</si>
  <si>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</si>
  <si>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</si>
  <si>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</si>
  <si>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</si>
  <si>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</si>
  <si>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</si>
  <si>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</si>
  <si>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</si>
  <si>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</si>
  <si>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</si>
  <si>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</si>
  <si>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</si>
  <si>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</si>
  <si>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</si>
  <si>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</si>
  <si>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</si>
  <si>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</si>
  <si>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</si>
  <si>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</si>
  <si>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</si>
  <si>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</si>
  <si>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</si>
  <si>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</si>
  <si>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</si>
  <si>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</si>
  <si>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</si>
  <si>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</si>
  <si>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</si>
  <si>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</si>
  <si>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</si>
  <si>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</si>
  <si>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</si>
  <si>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</si>
  <si>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</si>
  <si>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</si>
  <si>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</si>
  <si>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</si>
  <si>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</si>
  <si>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</si>
  <si>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</si>
  <si>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</si>
  <si>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</si>
  <si>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</si>
  <si>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</si>
  <si>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</si>
  <si>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</si>
  <si>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</si>
  <si>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</si>
  <si>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</si>
  <si>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</si>
  <si>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</si>
  <si>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</si>
  <si>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</si>
  <si>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</si>
  <si>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</si>
  <si>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</si>
  <si>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</si>
  <si>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</si>
  <si>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</si>
  <si>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</si>
  <si>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</si>
  <si>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</si>
  <si>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</si>
  <si>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</si>
  <si>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</si>
  <si>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</si>
  <si>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</si>
  <si>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</si>
  <si>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</si>
  <si>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</si>
  <si>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</si>
  <si>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</si>
  <si>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</si>
  <si>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</si>
  <si>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</si>
  <si>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</si>
  <si>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</si>
  <si>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</si>
  <si>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</si>
  <si>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</si>
  <si>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</si>
  <si>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</si>
  <si>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</si>
  <si>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</si>
  <si>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</si>
  <si>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</si>
  <si>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</si>
  <si>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</si>
  <si>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</si>
  <si>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</si>
  <si>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</si>
  <si>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</si>
  <si>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</si>
  <si>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</si>
  <si>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</si>
  <si>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</si>
  <si>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</si>
  <si>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</si>
  <si>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</si>
  <si>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</si>
  <si>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</si>
  <si>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</si>
  <si>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</si>
  <si>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</si>
  <si>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</si>
  <si>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</si>
  <si>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</si>
  <si>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</si>
  <si>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</si>
  <si>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</si>
  <si>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</si>
  <si>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</si>
  <si>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</si>
  <si>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</si>
  <si>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</si>
  <si>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</si>
  <si>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</si>
  <si>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</si>
  <si>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</si>
  <si>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</si>
  <si>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</si>
  <si>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</si>
  <si>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</si>
  <si>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</si>
  <si>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</si>
  <si>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</si>
  <si>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</si>
  <si>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</si>
  <si>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</si>
  <si>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</si>
  <si>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</si>
  <si>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</si>
  <si>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</si>
  <si>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</si>
  <si>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</si>
  <si>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</si>
  <si>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</si>
  <si>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</si>
  <si>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</si>
  <si>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</si>
  <si>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</si>
  <si>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</si>
  <si>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</si>
  <si>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</si>
  <si>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</si>
  <si>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</si>
  <si>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</si>
  <si>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</si>
  <si>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</si>
  <si>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</si>
  <si>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</si>
  <si>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</si>
  <si>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</si>
  <si>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</si>
  <si>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</si>
  <si>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</si>
  <si>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</si>
  <si>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</si>
  <si>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</si>
  <si>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</si>
  <si>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</si>
  <si>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</si>
  <si>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</si>
  <si>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</si>
  <si>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</si>
  <si>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</si>
  <si>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</si>
  <si>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</si>
  <si>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</si>
  <si>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</si>
  <si>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</si>
  <si>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</si>
  <si>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</si>
  <si>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</si>
  <si>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</si>
  <si>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</si>
  <si>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</si>
  <si>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</si>
  <si>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</si>
  <si>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</si>
  <si>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</si>
  <si>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</si>
  <si>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</si>
  <si>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</si>
  <si>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</si>
  <si>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</si>
  <si>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</si>
  <si>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</si>
  <si>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</si>
  <si>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</si>
  <si>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</si>
  <si>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</si>
  <si>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</si>
  <si>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</si>
  <si>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</si>
  <si>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</si>
  <si>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</si>
  <si>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</si>
  <si>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</si>
  <si>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</si>
  <si>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</si>
  <si>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</si>
  <si>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</si>
  <si>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</si>
  <si>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</si>
  <si>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</si>
  <si>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</si>
  <si>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</si>
  <si>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</si>
  <si>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</si>
  <si>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</si>
  <si>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</si>
  <si>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</si>
  <si>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</si>
  <si>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</si>
  <si>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</si>
  <si>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</si>
  <si>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</si>
  <si>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</si>
  <si>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</si>
  <si>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</si>
  <si>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</si>
  <si>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</si>
  <si>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</si>
  <si>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</si>
  <si>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</si>
  <si>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</si>
  <si>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</si>
  <si>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</si>
  <si>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</si>
  <si>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</si>
  <si>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</si>
  <si>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</si>
  <si>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</si>
  <si>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</si>
  <si>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</si>
  <si>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</si>
  <si>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</si>
  <si>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</si>
  <si>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</si>
  <si>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</si>
  <si>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</si>
  <si>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</si>
  <si>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</si>
  <si>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</si>
  <si>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</si>
  <si>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</si>
  <si>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</si>
  <si>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</si>
  <si>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</si>
  <si>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</si>
  <si>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</si>
  <si>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</si>
  <si>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</si>
  <si>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</si>
  <si>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</si>
  <si>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</si>
  <si>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</si>
  <si>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</si>
  <si>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</si>
  <si>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</si>
  <si>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</si>
  <si>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</si>
  <si>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</si>
  <si>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</si>
  <si>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</si>
  <si>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</si>
  <si>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</si>
  <si>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</si>
  <si>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</si>
  <si>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</si>
  <si>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</si>
  <si>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</si>
  <si>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</si>
  <si>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</si>
  <si>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</si>
  <si>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</si>
  <si>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</si>
  <si>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</si>
  <si>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</si>
  <si>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</si>
  <si>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</si>
  <si>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</si>
  <si>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</si>
  <si>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</si>
  <si>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</si>
  <si>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</si>
  <si>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</si>
  <si>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</si>
  <si>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</si>
  <si>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</si>
  <si>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</si>
  <si>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</si>
  <si>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</si>
  <si>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</si>
  <si>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</si>
  <si>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</si>
  <si>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</si>
  <si>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</si>
  <si>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</si>
  <si>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</si>
  <si>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</si>
  <si>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</si>
  <si>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</si>
  <si>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</si>
  <si>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</si>
  <si>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</si>
  <si>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</si>
  <si>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</si>
  <si>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</si>
  <si>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</si>
  <si>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</si>
  <si>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</si>
  <si>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</si>
  <si>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</si>
  <si>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</si>
  <si>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</si>
  <si>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</si>
  <si>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</si>
  <si>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</si>
  <si>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</si>
  <si>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</si>
  <si>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</si>
  <si>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</si>
  <si>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</si>
  <si>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</si>
  <si>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</si>
  <si>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</si>
  <si>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</si>
  <si>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</si>
  <si>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</si>
  <si>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</si>
  <si>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</si>
  <si>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</si>
  <si>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</si>
  <si>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</si>
  <si>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</si>
  <si>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</si>
  <si>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</si>
  <si>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</si>
  <si>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</si>
  <si>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</si>
  <si>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</si>
  <si>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</si>
  <si>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</si>
  <si>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</si>
  <si>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</si>
  <si>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</si>
  <si>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</si>
  <si>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</si>
  <si>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</si>
  <si>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</si>
  <si>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</si>
  <si>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</si>
  <si>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</si>
  <si>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</si>
  <si>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</si>
  <si>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</si>
  <si>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</si>
  <si>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</si>
  <si>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</si>
  <si>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</si>
  <si>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</si>
  <si>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</si>
  <si>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</si>
  <si>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</si>
  <si>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</si>
  <si>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</si>
  <si>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</si>
  <si>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</si>
  <si>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</si>
  <si>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</si>
  <si>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</si>
  <si>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</si>
  <si>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</si>
  <si>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</si>
  <si>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</si>
  <si>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</si>
  <si>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</si>
  <si>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</si>
  <si>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</si>
  <si>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</si>
  <si>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</si>
  <si>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</si>
  <si>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</si>
  <si>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</si>
  <si>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</si>
  <si>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</si>
  <si>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</si>
  <si>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</si>
  <si>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</si>
  <si>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</si>
  <si>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</si>
  <si>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</si>
  <si>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</si>
  <si>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</si>
  <si>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</si>
  <si>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</si>
  <si>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</si>
  <si>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</si>
  <si>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</si>
  <si>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</si>
  <si>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</si>
  <si>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</si>
  <si>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</si>
  <si>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</si>
  <si>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</si>
  <si>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</si>
  <si>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</si>
  <si>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</si>
  <si>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</si>
  <si>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</si>
  <si>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</si>
  <si>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</si>
  <si>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</si>
  <si>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</si>
  <si>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</si>
  <si>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</si>
  <si>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</si>
  <si>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</si>
  <si>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</si>
  <si>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</si>
  <si>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</si>
  <si>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</si>
  <si>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</si>
  <si>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</si>
  <si>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</si>
  <si>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</si>
  <si>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</si>
  <si>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</si>
  <si>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</si>
  <si>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</si>
  <si>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</si>
  <si>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</si>
  <si>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</si>
  <si>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</si>
  <si>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</si>
  <si>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</si>
  <si>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</si>
  <si>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</si>
  <si>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</si>
  <si>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</si>
  <si>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</si>
  <si>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</si>
  <si>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</si>
  <si>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</si>
  <si>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</si>
  <si>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</si>
  <si>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</si>
  <si>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</si>
  <si>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</si>
  <si>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</si>
  <si>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</si>
  <si>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</si>
  <si>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</si>
  <si>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</si>
  <si>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</si>
  <si>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</si>
  <si>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</si>
  <si>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</si>
  <si>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</si>
  <si>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</si>
  <si>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</si>
  <si>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</si>
  <si>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</si>
  <si>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</si>
  <si>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</si>
  <si>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</si>
  <si>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</si>
  <si>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</si>
  <si>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</si>
  <si>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</si>
  <si>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</si>
  <si>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</si>
  <si>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</si>
  <si>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</si>
  <si>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</si>
  <si>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</si>
  <si>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</si>
  <si>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</si>
  <si>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</si>
  <si>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</si>
  <si>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</si>
  <si>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</si>
  <si>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</si>
  <si>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</si>
  <si>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</si>
  <si>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</si>
  <si>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</si>
  <si>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</si>
  <si>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</si>
  <si>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</si>
  <si>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</si>
  <si>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</si>
  <si>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</si>
  <si>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</si>
  <si>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</si>
  <si>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</si>
  <si>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</si>
  <si>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</si>
  <si>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</si>
  <si>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</si>
  <si>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</si>
  <si>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</si>
  <si>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</si>
  <si>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</si>
  <si>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</si>
  <si>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</si>
  <si>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</si>
  <si>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</si>
  <si>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</si>
  <si>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</si>
  <si>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</si>
  <si>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</si>
  <si>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</si>
  <si>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</si>
  <si>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</si>
  <si>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</si>
  <si>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</si>
  <si>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</si>
  <si>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</si>
  <si>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</si>
  <si>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</si>
  <si>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</si>
  <si>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</si>
  <si>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</si>
  <si>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</si>
  <si>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</si>
  <si>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</si>
  <si>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</si>
  <si>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</si>
  <si>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</si>
  <si>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</si>
  <si>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</si>
  <si>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</si>
  <si>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</si>
  <si>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</si>
  <si>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</si>
  <si>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</si>
  <si>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</si>
  <si>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</si>
  <si>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</si>
  <si>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</si>
  <si>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</si>
  <si>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</si>
  <si>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</si>
  <si>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</si>
  <si>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</si>
  <si>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</si>
  <si>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</si>
  <si>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</si>
  <si>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</si>
  <si>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</si>
  <si>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</si>
  <si>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</si>
  <si>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</si>
  <si>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</si>
  <si>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</si>
  <si>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</si>
  <si>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</si>
  <si>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</si>
  <si>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</si>
  <si>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</si>
  <si>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</si>
  <si>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</si>
  <si>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</si>
  <si>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</si>
  <si>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</si>
  <si>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</si>
  <si>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</si>
  <si>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</si>
  <si>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</si>
  <si>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</si>
  <si>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</si>
  <si>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</si>
  <si>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</si>
  <si>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</si>
  <si>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</si>
  <si>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</si>
  <si>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</si>
  <si>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</si>
  <si>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</si>
  <si>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</si>
  <si>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</si>
  <si>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</si>
  <si>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</si>
  <si>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</si>
  <si>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</si>
  <si>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</si>
  <si>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</si>
  <si>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</si>
  <si>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</si>
  <si>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</si>
  <si>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</si>
  <si>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</si>
  <si>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</si>
  <si>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</si>
  <si>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</si>
  <si>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</si>
  <si>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</si>
  <si>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</si>
  <si>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</si>
  <si>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</si>
  <si>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</si>
  <si>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</si>
  <si>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</si>
  <si>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</si>
  <si>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</si>
  <si>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</si>
  <si>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</si>
  <si>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</si>
  <si>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</si>
  <si>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</si>
  <si>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</si>
  <si>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</si>
  <si>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</si>
  <si>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</si>
  <si>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</si>
  <si>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</si>
  <si>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</si>
  <si>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</si>
  <si>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</si>
  <si>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</si>
  <si>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</si>
  <si>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</si>
  <si>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</si>
  <si>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</si>
  <si>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</si>
  <si>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</si>
  <si>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</si>
  <si>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</si>
  <si>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</si>
  <si>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</si>
  <si>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</si>
  <si>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</si>
  <si>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</si>
  <si>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</si>
  <si>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</si>
  <si>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</si>
  <si>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</si>
  <si>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</si>
  <si>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</si>
  <si>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</si>
  <si>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</si>
  <si>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</si>
  <si>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</si>
  <si>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</si>
  <si>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</si>
  <si>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</si>
  <si>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</si>
  <si>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</si>
  <si>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</si>
  <si>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</si>
  <si>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</si>
  <si>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</si>
  <si>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</si>
  <si>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</si>
  <si>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</si>
  <si>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</si>
  <si>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</si>
  <si>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</si>
  <si>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</si>
  <si>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</si>
  <si>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</si>
  <si>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</si>
  <si>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</si>
  <si>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</si>
  <si>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</si>
  <si>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</si>
  <si>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</si>
  <si>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</si>
  <si>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</si>
  <si>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</si>
  <si>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</si>
  <si>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</si>
  <si>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</si>
  <si>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</si>
  <si>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</si>
  <si>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</si>
  <si>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</si>
  <si>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</si>
  <si>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</si>
  <si>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</si>
  <si>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</si>
  <si>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</si>
  <si>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</si>
  <si>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</si>
  <si>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</si>
  <si>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</si>
  <si>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</si>
  <si>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</si>
  <si>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</si>
  <si>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</si>
  <si>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</si>
  <si>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</si>
  <si>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</si>
  <si>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</si>
  <si>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</si>
  <si>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</si>
  <si>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</si>
  <si>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</si>
  <si>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</si>
  <si>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</si>
  <si>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</si>
  <si>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</si>
  <si>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</si>
  <si>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</si>
  <si>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</si>
  <si>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</si>
  <si>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</si>
  <si>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</si>
  <si>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</si>
  <si>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</si>
  <si>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</si>
  <si>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</si>
  <si>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</si>
  <si>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</si>
  <si>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</si>
  <si>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</si>
  <si>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</si>
  <si>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</si>
  <si>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</si>
  <si>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</si>
  <si>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</si>
  <si>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</si>
  <si>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</si>
  <si>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</si>
  <si>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</si>
  <si>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</si>
  <si>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</si>
  <si>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</si>
  <si>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</si>
  <si>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</si>
  <si>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</si>
  <si>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</si>
  <si>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</si>
  <si>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</si>
  <si>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</si>
  <si>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</si>
  <si>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</si>
  <si>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</si>
  <si>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</si>
  <si>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</si>
  <si>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</si>
  <si>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</si>
  <si>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</si>
  <si>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</si>
  <si>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</si>
  <si>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</si>
  <si>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</si>
  <si>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</si>
  <si>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</si>
  <si>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</si>
  <si>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</si>
  <si>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</si>
  <si>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</si>
  <si>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</si>
  <si>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</si>
  <si>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</si>
  <si>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</si>
  <si>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</si>
  <si>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</si>
  <si>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</si>
  <si>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</si>
  <si>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</si>
  <si>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</si>
  <si>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</si>
  <si>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</si>
  <si>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</si>
  <si>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</si>
  <si>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</si>
  <si>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</si>
  <si>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</si>
  <si>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</si>
  <si>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</si>
  <si>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</si>
  <si>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</si>
  <si>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</si>
  <si>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</si>
  <si>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</si>
  <si>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</si>
  <si>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</si>
  <si>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</si>
  <si>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</si>
  <si>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</si>
  <si>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</si>
  <si>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</si>
  <si>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</si>
  <si>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</si>
  <si>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</si>
  <si>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</si>
  <si>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</si>
  <si>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</si>
  <si>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</si>
  <si>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</si>
  <si>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</si>
  <si>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</si>
  <si>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</si>
  <si>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</si>
  <si>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</si>
  <si>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</si>
  <si>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</si>
  <si>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</si>
  <si>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</si>
  <si>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</si>
  <si>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</si>
  <si>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</si>
  <si>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</si>
  <si>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</si>
  <si>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</si>
  <si>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</si>
  <si>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</si>
  <si>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</si>
  <si>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</si>
  <si>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</si>
  <si>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</si>
  <si>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</si>
  <si>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</si>
  <si>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</si>
  <si>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</si>
  <si>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</si>
  <si>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</si>
  <si>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</si>
  <si>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</si>
  <si>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</si>
  <si>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</si>
  <si>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</si>
  <si>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</si>
  <si>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</si>
  <si>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</si>
  <si>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</si>
  <si>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</si>
  <si>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</si>
  <si>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</si>
  <si>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</si>
  <si>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</si>
  <si>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</si>
  <si>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</si>
  <si>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</si>
  <si>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</si>
  <si>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</si>
  <si>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</si>
  <si>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</si>
  <si>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</si>
  <si>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</si>
  <si>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</si>
  <si>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</si>
  <si>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</si>
  <si>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</si>
  <si>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</si>
  <si>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</si>
  <si>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</si>
  <si>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</si>
  <si>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</si>
  <si>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</si>
  <si>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</si>
  <si>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</si>
  <si>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</si>
  <si>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</si>
  <si>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</si>
  <si>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</si>
  <si>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</si>
  <si>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</si>
  <si>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</si>
  <si>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</si>
  <si>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</si>
  <si>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</si>
  <si>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</si>
  <si>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</si>
  <si>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</si>
  <si>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</si>
  <si>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</si>
  <si>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</si>
  <si>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</si>
  <si>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</si>
  <si>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</si>
  <si>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</si>
  <si>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</si>
  <si>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</si>
  <si>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</si>
  <si>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</si>
  <si>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</si>
  <si>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</si>
  <si>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</si>
  <si>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</si>
  <si>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</si>
  <si>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</si>
  <si>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</si>
  <si>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</si>
  <si>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</si>
  <si>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</si>
  <si>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</si>
  <si>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</si>
  <si>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</si>
  <si>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</si>
  <si>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</si>
  <si>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</si>
  <si>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</si>
  <si>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</si>
  <si>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</si>
  <si>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</si>
  <si>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</si>
  <si>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</si>
  <si>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</si>
  <si>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</si>
  <si>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</si>
  <si>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</si>
  <si>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</si>
  <si>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</si>
  <si>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</si>
  <si>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</si>
  <si>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</si>
  <si>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</si>
  <si>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</si>
  <si>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</si>
  <si>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</si>
  <si>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</si>
  <si>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</si>
  <si>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</si>
  <si>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</si>
  <si>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</si>
  <si>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</si>
  <si>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</si>
  <si>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</si>
  <si>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</si>
  <si>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</si>
  <si>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</si>
  <si>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</si>
  <si>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</si>
  <si>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</si>
  <si>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</si>
  <si>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</si>
  <si>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</si>
  <si>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</si>
  <si>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</si>
  <si>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</si>
  <si>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</si>
  <si>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</si>
  <si>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</si>
  <si>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</si>
  <si>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</si>
  <si>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</si>
  <si>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</si>
  <si>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</si>
  <si>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</si>
  <si>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</si>
  <si>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</si>
  <si>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</si>
  <si>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</si>
  <si>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</si>
  <si>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</si>
  <si>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</si>
  <si>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</si>
  <si>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</si>
  <si>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</si>
  <si>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</si>
  <si>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</si>
  <si>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</si>
  <si>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</si>
  <si>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</si>
  <si>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</si>
  <si>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</si>
  <si>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</si>
  <si>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</si>
  <si>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</si>
  <si>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</si>
  <si>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</si>
  <si>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</si>
  <si>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</si>
  <si>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</si>
  <si>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</si>
  <si>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</si>
  <si>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</si>
  <si>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</si>
  <si>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</si>
  <si>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</si>
  <si>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</si>
  <si>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</si>
  <si>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</si>
  <si>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</si>
  <si>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</si>
  <si>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</si>
  <si>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</si>
  <si>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</si>
  <si>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</si>
  <si>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</si>
  <si>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</si>
  <si>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</si>
  <si>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</si>
  <si>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</si>
  <si>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</si>
  <si>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</si>
  <si>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</si>
  <si>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</si>
  <si>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</si>
  <si>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</si>
  <si>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</si>
  <si>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</si>
  <si>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</si>
  <si>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</si>
  <si>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</si>
  <si>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</si>
  <si>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</si>
  <si>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</si>
  <si>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</si>
  <si>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</si>
  <si>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</si>
  <si>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</si>
  <si>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</si>
  <si>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</si>
  <si>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</si>
  <si>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</si>
  <si>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</si>
  <si>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</si>
  <si>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</si>
  <si>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</si>
  <si>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</si>
  <si>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</si>
  <si>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</si>
  <si>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</si>
  <si>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</si>
  <si>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</si>
  <si>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</si>
  <si>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</si>
  <si>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</si>
  <si>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</si>
  <si>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</si>
  <si>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</si>
  <si>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</si>
  <si>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</si>
  <si>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</si>
  <si>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</si>
  <si>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</si>
  <si>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</si>
  <si>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</si>
  <si>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</si>
  <si>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</si>
  <si>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</si>
  <si>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</si>
  <si>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</si>
  <si>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</si>
  <si>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</si>
  <si>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</si>
  <si>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</si>
  <si>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</si>
  <si>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</si>
  <si>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</si>
  <si>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</si>
  <si>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</si>
  <si>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</si>
  <si>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</si>
  <si>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</si>
  <si>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</si>
  <si>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</si>
  <si>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</si>
  <si>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</si>
  <si>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</si>
  <si>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</si>
  <si>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</si>
  <si>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</si>
  <si>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</si>
  <si>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</si>
  <si>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</si>
  <si>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</si>
  <si>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</si>
  <si>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</si>
  <si>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</si>
  <si>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</si>
  <si>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</si>
  <si>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</si>
  <si>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</si>
  <si>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</si>
  <si>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</si>
  <si>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</si>
  <si>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</si>
  <si>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</si>
  <si>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</si>
  <si>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</si>
  <si>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</si>
  <si>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</si>
  <si>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</si>
  <si>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</si>
  <si>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</si>
  <si>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</si>
  <si>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</si>
  <si>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</si>
  <si>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</si>
  <si>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</si>
  <si>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</si>
  <si>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</si>
  <si>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</si>
  <si>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</si>
  <si>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</si>
  <si>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</si>
  <si>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</si>
  <si>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</si>
  <si>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</si>
  <si>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</si>
  <si>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</si>
  <si>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</si>
  <si>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</si>
  <si>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</si>
  <si>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</si>
  <si>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</si>
  <si>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</si>
  <si>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</si>
  <si>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</si>
  <si>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</si>
  <si>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</si>
  <si>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</si>
  <si>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</si>
  <si>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</si>
  <si>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</si>
  <si>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</si>
  <si>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</si>
  <si>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</si>
  <si>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</si>
  <si>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</si>
  <si>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</si>
  <si>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</si>
  <si>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</si>
  <si>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</si>
  <si>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</si>
  <si>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</si>
  <si>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</si>
  <si>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</si>
  <si>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</si>
  <si>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</si>
  <si>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</si>
  <si>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</si>
  <si>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</si>
  <si>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</si>
  <si>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</si>
  <si>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</si>
  <si>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</si>
  <si>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</si>
  <si>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</si>
  <si>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</si>
  <si>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</si>
  <si>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</si>
  <si>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</si>
  <si>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</si>
  <si>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</si>
  <si>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</si>
  <si>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</si>
  <si>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</si>
  <si>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</si>
  <si>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</si>
  <si>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</si>
  <si>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</si>
  <si>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</si>
  <si>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</si>
  <si>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</si>
  <si>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</si>
  <si>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</si>
  <si>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</si>
  <si>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</si>
  <si>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</si>
  <si>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</si>
  <si>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</si>
  <si>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</si>
  <si>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</si>
  <si>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</si>
  <si>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</si>
  <si>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</si>
  <si>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</si>
  <si>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</si>
  <si>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</si>
  <si>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</si>
  <si>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</si>
  <si>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</si>
  <si>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</si>
  <si>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</si>
  <si>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</si>
  <si>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</si>
  <si>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</si>
  <si>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</si>
  <si>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</si>
  <si>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</si>
  <si>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</si>
  <si>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</si>
  <si>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</si>
  <si>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</si>
  <si>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</si>
  <si>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</si>
  <si>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</si>
  <si>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</si>
  <si>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</si>
  <si>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</si>
  <si>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</si>
  <si>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</si>
  <si>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</si>
  <si>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</si>
  <si>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</si>
  <si>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</si>
  <si>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</si>
  <si>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</si>
  <si>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</si>
  <si>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</si>
  <si>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</si>
  <si>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</si>
  <si>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</si>
  <si>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</si>
  <si>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</si>
  <si>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</si>
  <si>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</si>
  <si>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</si>
  <si>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</si>
  <si>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</si>
  <si>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</si>
  <si>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</si>
  <si>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</si>
  <si>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</si>
  <si>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</si>
  <si>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</si>
  <si>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</si>
  <si>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</si>
  <si>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</si>
  <si>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</si>
  <si>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</si>
  <si>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</si>
  <si>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</si>
  <si>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</si>
  <si>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</si>
  <si>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</si>
  <si>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</si>
  <si>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</si>
  <si>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</si>
  <si>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</si>
  <si>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</si>
  <si>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</si>
  <si>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</si>
  <si>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</si>
  <si>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</si>
  <si>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</si>
  <si>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</si>
  <si>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</si>
  <si>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</si>
  <si>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</si>
  <si>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</si>
  <si>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</si>
  <si>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</si>
  <si>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</si>
  <si>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</si>
  <si>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</si>
  <si>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</si>
  <si>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</si>
  <si>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</si>
  <si>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</si>
  <si>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</si>
  <si>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</si>
  <si>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</si>
  <si>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</si>
  <si>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</si>
  <si>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</si>
  <si>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</si>
  <si>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</si>
  <si>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</si>
  <si>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</si>
  <si>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</si>
  <si>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</si>
  <si>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</si>
  <si>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</si>
  <si>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</si>
  <si>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</si>
  <si>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</si>
  <si>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</si>
  <si>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</si>
  <si>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</si>
  <si>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</si>
  <si>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</si>
  <si>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</si>
  <si>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</si>
  <si>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</si>
  <si>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</si>
  <si>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</si>
  <si>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</si>
  <si>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</si>
  <si>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</si>
  <si>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</si>
  <si>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</si>
  <si>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</si>
  <si>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</si>
  <si>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</si>
  <si>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</si>
  <si>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</si>
  <si>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</si>
  <si>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</si>
  <si>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</si>
  <si>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</si>
  <si>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</si>
  <si>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</si>
  <si>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</si>
  <si>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</si>
  <si>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</si>
  <si>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</si>
  <si>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</si>
  <si>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</si>
  <si>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</si>
  <si>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</si>
  <si>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</si>
  <si>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</si>
  <si>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</si>
  <si>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</si>
  <si>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</si>
  <si>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</si>
  <si>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</si>
  <si>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</si>
  <si>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</si>
  <si>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</si>
  <si>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</si>
  <si>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</si>
  <si>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</si>
  <si>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</si>
  <si>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</si>
  <si>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</si>
  <si>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</si>
  <si>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</si>
  <si>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</si>
  <si>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</si>
  <si>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</si>
  <si>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</si>
  <si>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</si>
  <si>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</si>
  <si>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</si>
  <si>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</si>
  <si>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</si>
  <si>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</si>
  <si>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</si>
  <si>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</si>
  <si>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</si>
  <si>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</si>
  <si>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</si>
  <si>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</si>
  <si>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</si>
  <si>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</si>
  <si>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</si>
  <si>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</si>
  <si>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</si>
  <si>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</si>
  <si>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</si>
  <si>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</si>
  <si>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</si>
  <si>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</si>
  <si>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</si>
  <si>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</si>
  <si>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</si>
  <si>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</si>
  <si>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</si>
  <si>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</si>
  <si>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</si>
  <si>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</si>
  <si>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</si>
  <si>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</si>
  <si>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</si>
  <si>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</si>
  <si>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</si>
  <si>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</si>
  <si>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</si>
  <si>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</si>
  <si>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</si>
  <si>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</si>
  <si>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</si>
  <si>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</si>
  <si>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</si>
  <si>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</si>
  <si>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</si>
  <si>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</si>
  <si>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</si>
  <si>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</si>
  <si>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</si>
  <si>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</si>
  <si>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</si>
  <si>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</si>
  <si>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</si>
  <si>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</si>
  <si>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</si>
  <si>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</si>
  <si>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</si>
  <si>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</si>
  <si>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</si>
  <si>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</si>
  <si>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</si>
  <si>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</si>
  <si>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</si>
  <si>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</si>
  <si>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</si>
  <si>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</si>
  <si>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</si>
  <si>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</si>
  <si>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</si>
  <si>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</si>
  <si>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</si>
  <si>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</si>
  <si>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</si>
  <si>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</si>
  <si>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</si>
  <si>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</si>
  <si>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</si>
  <si>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</si>
  <si>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</si>
  <si>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</si>
  <si>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</si>
  <si>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</si>
  <si>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</si>
  <si>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</si>
  <si>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</si>
  <si>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</si>
  <si>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</si>
  <si>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</si>
  <si>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</si>
  <si>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</si>
  <si>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</si>
  <si>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</si>
  <si>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</si>
  <si>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</si>
  <si>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</si>
  <si>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</si>
  <si>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</si>
  <si>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</si>
  <si>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</si>
  <si>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</si>
  <si>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</si>
  <si>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</si>
  <si>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</si>
  <si>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</si>
  <si>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</si>
  <si>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</si>
  <si>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</si>
  <si>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</si>
  <si>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</si>
  <si>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</si>
  <si>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</si>
  <si>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</si>
  <si>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</si>
  <si>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</si>
  <si>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</si>
  <si>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</si>
  <si>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</si>
  <si>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</si>
  <si>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</si>
  <si>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</si>
  <si>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</si>
  <si>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</si>
  <si>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</si>
  <si>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</si>
  <si>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</si>
  <si>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</si>
  <si>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</si>
  <si>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</si>
  <si>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</si>
  <si>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</si>
  <si>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</si>
  <si>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</si>
  <si>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</si>
  <si>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</si>
  <si>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</si>
  <si>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</si>
  <si>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</si>
  <si>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</si>
  <si>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</si>
  <si>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</si>
  <si>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</si>
  <si>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</si>
  <si>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</si>
  <si>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</si>
  <si>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</si>
  <si>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</si>
  <si>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</si>
  <si>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</si>
  <si>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</si>
  <si>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</si>
  <si>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</si>
  <si>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</si>
  <si>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</si>
  <si>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</si>
  <si>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</si>
  <si>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</si>
  <si>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</si>
  <si>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</si>
  <si>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</si>
  <si>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</si>
  <si>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</si>
  <si>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</si>
  <si>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</si>
  <si>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</si>
  <si>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</si>
  <si>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</si>
  <si>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</si>
  <si>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</si>
  <si>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</si>
  <si>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</si>
  <si>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</si>
  <si>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</si>
  <si>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</si>
  <si>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</si>
  <si>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</si>
  <si>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</si>
  <si>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</si>
  <si>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</si>
  <si>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</si>
  <si>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</si>
  <si>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</si>
  <si>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</si>
  <si>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</si>
  <si>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</si>
  <si>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</si>
  <si>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</si>
  <si>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</si>
  <si>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</si>
  <si>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</si>
  <si>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</si>
  <si>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</si>
  <si>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</si>
  <si>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</si>
  <si>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</si>
  <si>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</si>
  <si>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</si>
  <si>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</si>
  <si>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</si>
  <si>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</si>
  <si>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</si>
  <si>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</si>
  <si>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</si>
  <si>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</si>
  <si>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</si>
  <si>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</si>
  <si>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</si>
  <si>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</si>
  <si>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</si>
  <si>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</si>
  <si>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</si>
  <si>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</si>
  <si>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</si>
  <si>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</si>
  <si>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</si>
  <si>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</si>
  <si>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</si>
  <si>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</si>
  <si>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</si>
  <si>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</si>
  <si>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</si>
  <si>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</si>
  <si>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</si>
  <si>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</si>
  <si>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</si>
  <si>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</si>
  <si>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</si>
  <si>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</si>
  <si>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</si>
  <si>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</si>
  <si>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</si>
  <si>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</si>
  <si>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</si>
  <si>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</si>
  <si>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</si>
  <si>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</si>
  <si>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</si>
  <si>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</si>
  <si>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</si>
  <si>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</si>
  <si>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</si>
  <si>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</si>
  <si>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</si>
  <si>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</si>
  <si>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</si>
  <si>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</si>
  <si>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</si>
  <si>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</si>
  <si>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</si>
  <si>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</si>
  <si>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</si>
  <si>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</si>
  <si>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</si>
  <si>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</si>
  <si>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</si>
  <si>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</si>
  <si>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</si>
  <si>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</si>
  <si>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</si>
  <si>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</si>
  <si>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</si>
  <si>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</si>
  <si>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</si>
  <si>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</si>
  <si>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</si>
  <si>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</si>
  <si>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</si>
  <si>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</si>
  <si>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</si>
  <si>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</si>
  <si>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</si>
  <si>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</si>
  <si>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</si>
  <si>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</si>
  <si>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</si>
  <si>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</si>
  <si>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</si>
  <si>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</si>
  <si>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</si>
  <si>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</si>
  <si>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</si>
  <si>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</si>
  <si>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</si>
  <si>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</si>
  <si>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</si>
  <si>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</si>
  <si>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</si>
  <si>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</si>
  <si>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</si>
  <si>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</si>
  <si>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</si>
  <si>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</si>
  <si>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</si>
  <si>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</si>
  <si>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</si>
  <si>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</si>
  <si>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</si>
  <si>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</si>
  <si>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</si>
  <si>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</si>
  <si>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</si>
  <si>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</si>
  <si>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</si>
  <si>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</si>
  <si>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</si>
  <si>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</si>
  <si>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</si>
  <si>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</si>
  <si>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</si>
  <si>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</si>
  <si>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</si>
  <si>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</si>
  <si>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</si>
  <si>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</si>
  <si>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</si>
  <si>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</si>
  <si>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</si>
  <si>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</si>
  <si>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</si>
  <si>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</si>
  <si>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</si>
  <si>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</si>
  <si>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</si>
  <si>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</si>
  <si>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</si>
  <si>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</si>
  <si>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</si>
  <si>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</si>
  <si>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</si>
  <si>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</si>
  <si>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</si>
  <si>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</si>
  <si>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</si>
  <si>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</si>
  <si>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</si>
  <si>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</si>
  <si>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</si>
  <si>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</si>
  <si>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</si>
  <si>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</si>
  <si>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</si>
  <si>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</si>
  <si>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</si>
  <si>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</si>
  <si>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</si>
  <si>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</si>
  <si>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</si>
  <si>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</si>
  <si>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</si>
  <si>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</si>
  <si>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</si>
  <si>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</si>
  <si>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</si>
  <si>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</si>
  <si>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</si>
  <si>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</si>
  <si>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</si>
  <si>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</si>
  <si>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</si>
  <si>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</si>
  <si>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</si>
  <si>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</si>
  <si>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</si>
  <si>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</si>
  <si>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</si>
  <si>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</si>
  <si>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</si>
  <si>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</si>
  <si>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</si>
  <si>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</si>
  <si>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</si>
  <si>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</si>
  <si>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</si>
  <si>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</si>
  <si>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</si>
  <si>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</si>
  <si>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</si>
  <si>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</si>
  <si>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</si>
  <si>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</si>
  <si>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</si>
  <si>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</si>
  <si>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</si>
  <si>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</si>
  <si>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</si>
  <si>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</si>
  <si>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</si>
  <si>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</si>
  <si>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</si>
  <si>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</si>
  <si>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</si>
  <si>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</si>
  <si>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</si>
  <si>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</si>
  <si>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</si>
  <si>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</si>
  <si>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</si>
  <si>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</si>
  <si>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</si>
  <si>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</si>
  <si>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</si>
  <si>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</si>
  <si>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</si>
  <si>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</si>
  <si>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</si>
  <si>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</si>
  <si>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</si>
  <si>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</si>
  <si>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</si>
  <si>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</si>
  <si>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</si>
  <si>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</si>
  <si>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</si>
  <si>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</si>
  <si>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</si>
  <si>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</si>
  <si>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</si>
  <si>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</si>
  <si>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</si>
  <si>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</si>
  <si>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</si>
  <si>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</si>
  <si>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</si>
  <si>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</si>
  <si>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</si>
  <si>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</si>
  <si>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</si>
  <si>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</si>
  <si>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</si>
  <si>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</si>
  <si>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</si>
  <si>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</si>
  <si>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</si>
  <si>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</si>
  <si>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</si>
  <si>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</si>
  <si>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</si>
  <si>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</si>
  <si>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</si>
  <si>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</si>
  <si>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</si>
  <si>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</si>
  <si>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</si>
  <si>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</si>
  <si>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</si>
  <si>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</si>
  <si>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</si>
  <si>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</si>
  <si>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</si>
  <si>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</si>
  <si>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</si>
  <si>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</si>
  <si>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</si>
  <si>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</si>
  <si>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</si>
  <si>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</si>
  <si>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</si>
  <si>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</si>
  <si>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</si>
  <si>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</si>
  <si>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</si>
  <si>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</si>
  <si>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</si>
  <si>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</si>
  <si>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</si>
  <si>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</si>
  <si>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</si>
  <si>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</si>
  <si>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</si>
  <si>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</si>
  <si>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</si>
  <si>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</si>
  <si>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</si>
  <si>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</si>
  <si>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</si>
  <si>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</si>
  <si>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</si>
  <si>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</si>
  <si>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</si>
  <si>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</si>
  <si>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</si>
  <si>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</si>
  <si>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</si>
  <si>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</si>
  <si>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</si>
  <si>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</si>
  <si>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</si>
  <si>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</si>
  <si>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</si>
  <si>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</si>
  <si>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</si>
  <si>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</si>
  <si>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</si>
  <si>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</si>
  <si>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</si>
  <si>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</si>
  <si>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</si>
  <si>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</si>
  <si>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</si>
  <si>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</si>
  <si>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</si>
  <si>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</si>
  <si>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</si>
  <si>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</si>
  <si>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</si>
  <si>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</si>
  <si>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</si>
  <si>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</si>
  <si>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</si>
  <si>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</si>
  <si>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</si>
  <si>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</si>
  <si>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</si>
  <si>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</si>
  <si>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</si>
  <si>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</si>
  <si>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</si>
  <si>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</si>
  <si>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</si>
  <si>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</si>
  <si>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</si>
  <si>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</si>
  <si>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</si>
  <si>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</si>
  <si>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</si>
  <si>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</si>
  <si>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</si>
  <si>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</si>
  <si>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</si>
  <si>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</si>
  <si>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</si>
  <si>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</si>
  <si>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</si>
  <si>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</si>
  <si>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</si>
  <si>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</si>
  <si>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</si>
  <si>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</si>
  <si>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</si>
  <si>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</si>
  <si>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</si>
  <si>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</si>
  <si>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</si>
  <si>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</si>
  <si>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</si>
  <si>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</si>
  <si>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</si>
  <si>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</si>
  <si>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</si>
  <si>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</si>
  <si>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</si>
  <si>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</si>
  <si>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</si>
  <si>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</si>
  <si>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</si>
  <si>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</si>
  <si>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</si>
  <si>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</si>
  <si>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</si>
  <si>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</si>
  <si>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</si>
  <si>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</si>
  <si>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</si>
  <si>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</si>
  <si>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</si>
  <si>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</si>
  <si>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</si>
  <si>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</si>
  <si>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</si>
  <si>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</si>
  <si>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</si>
  <si>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</si>
  <si>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</si>
  <si>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</si>
  <si>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</si>
  <si>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</si>
  <si>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</si>
  <si>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</si>
  <si>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</si>
  <si>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</si>
  <si>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</si>
  <si>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</si>
  <si>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</si>
  <si>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</si>
  <si>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</si>
  <si>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</si>
  <si>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</si>
  <si>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</si>
  <si>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</si>
  <si>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</si>
  <si>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</si>
  <si>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</si>
  <si>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</si>
  <si>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</si>
  <si>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</si>
  <si>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</si>
  <si>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</si>
  <si>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</si>
  <si>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</si>
  <si>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</si>
  <si>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</si>
  <si>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</si>
  <si>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</si>
  <si>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</si>
  <si>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</si>
  <si>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</si>
  <si>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</si>
  <si>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</si>
  <si>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</si>
  <si>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</si>
  <si>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</si>
  <si>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</si>
  <si>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</si>
  <si>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</si>
  <si>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</si>
  <si>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</si>
  <si>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</si>
  <si>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</si>
  <si>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</si>
  <si>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</si>
  <si>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</si>
  <si>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</si>
  <si>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</si>
  <si>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</si>
  <si>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</si>
  <si>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</si>
  <si>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</si>
  <si>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</si>
  <si>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</si>
  <si>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</si>
  <si>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</si>
  <si>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</si>
  <si>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</si>
  <si>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</si>
  <si>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</si>
  <si>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</si>
  <si>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</si>
  <si>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</si>
  <si>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</si>
  <si>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</si>
  <si>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</si>
  <si>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</si>
  <si>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</si>
  <si>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</si>
  <si>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</si>
  <si>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</si>
  <si>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</si>
  <si>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</si>
  <si>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</si>
  <si>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</si>
  <si>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</si>
  <si>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</si>
  <si>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</si>
  <si>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</si>
  <si>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</si>
  <si>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</si>
  <si>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</si>
  <si>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</si>
  <si>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</si>
  <si>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</si>
  <si>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</si>
  <si>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</si>
  <si>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</si>
  <si>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</si>
  <si>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</si>
  <si>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</si>
  <si>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</si>
  <si>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</si>
  <si>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</si>
  <si>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</si>
  <si>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</si>
  <si>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</si>
  <si>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</si>
  <si>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</si>
  <si>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</si>
  <si>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</si>
  <si>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</si>
  <si>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</si>
  <si>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</si>
  <si>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</si>
  <si>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</si>
  <si>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</si>
  <si>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</si>
  <si>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</si>
  <si>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</si>
  <si>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</si>
  <si>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</si>
  <si>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</si>
  <si>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</si>
  <si>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</si>
  <si>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</si>
  <si>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</si>
  <si>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</si>
  <si>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</si>
  <si>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</si>
  <si>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</si>
  <si>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</si>
  <si>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</si>
  <si>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</si>
  <si>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</si>
  <si>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</si>
  <si>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</si>
  <si>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</si>
  <si>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</si>
  <si>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</si>
  <si>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</si>
  <si>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</si>
  <si>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</si>
  <si>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</si>
  <si>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</si>
  <si>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</si>
  <si>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</si>
  <si>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</si>
  <si>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</si>
  <si>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</si>
  <si>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</si>
  <si>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</si>
  <si>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</si>
  <si>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</si>
  <si>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</si>
  <si>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</si>
  <si>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</si>
  <si>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</si>
  <si>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</si>
  <si>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</si>
  <si>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</si>
  <si>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</si>
  <si>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</si>
  <si>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</si>
  <si>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</si>
  <si>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</si>
  <si>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</si>
  <si>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</si>
  <si>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</si>
  <si>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</si>
  <si>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</si>
  <si>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</si>
  <si>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</si>
  <si>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</si>
  <si>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</si>
  <si>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</si>
  <si>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</si>
  <si>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</si>
  <si>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</si>
  <si>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</si>
  <si>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</si>
  <si>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</si>
  <si>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</si>
  <si>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</si>
  <si>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</si>
  <si>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</si>
  <si>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</si>
  <si>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</si>
  <si>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</si>
  <si>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</si>
  <si>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</si>
  <si>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</si>
  <si>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</si>
  <si>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</si>
  <si>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</si>
  <si>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</si>
  <si>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</si>
  <si>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</si>
  <si>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</si>
  <si>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</si>
  <si>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</si>
  <si>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</si>
  <si>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</si>
  <si>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</si>
  <si>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</si>
  <si>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</si>
  <si>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</si>
  <si>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</si>
  <si>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</si>
  <si>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</si>
  <si>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</si>
  <si>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</si>
  <si>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</si>
  <si>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</si>
  <si>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</si>
  <si>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</si>
  <si>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</si>
  <si>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</si>
  <si>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</si>
  <si>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</si>
  <si>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</si>
  <si>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</si>
  <si>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</si>
  <si>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</si>
  <si>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</si>
  <si>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</si>
  <si>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</si>
  <si>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</si>
  <si>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</si>
  <si>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</si>
  <si>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</si>
  <si>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</si>
  <si>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</si>
  <si>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</si>
  <si>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</si>
  <si>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</si>
  <si>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</si>
  <si>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</si>
  <si>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</si>
  <si>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</si>
  <si>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</si>
  <si>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</si>
  <si>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</si>
  <si>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</si>
  <si>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</si>
  <si>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</si>
  <si>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</si>
  <si>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</si>
  <si>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</si>
  <si>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</si>
  <si>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</si>
  <si>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</si>
  <si>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</si>
  <si>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</si>
  <si>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</si>
  <si>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</si>
  <si>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</si>
  <si>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</si>
  <si>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</si>
  <si>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</si>
  <si>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</si>
  <si>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</si>
  <si>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</si>
  <si>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</si>
  <si>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</si>
  <si>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</si>
  <si>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</si>
  <si>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</si>
  <si>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</si>
  <si>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</si>
  <si>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</si>
  <si>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</si>
  <si>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</si>
  <si>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</si>
  <si>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</si>
  <si>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</si>
  <si>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</si>
  <si>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</si>
  <si>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</si>
  <si>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</si>
  <si>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</si>
  <si>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</si>
  <si>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</si>
  <si>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</si>
  <si>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</si>
  <si>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</si>
  <si>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</si>
  <si>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</si>
  <si>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</si>
  <si>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</si>
  <si>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</si>
  <si>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</si>
  <si>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</si>
  <si>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</si>
  <si>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</si>
  <si>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</si>
  <si>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</si>
  <si>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</si>
  <si>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</si>
  <si>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</si>
  <si>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</si>
  <si>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</si>
  <si>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</si>
  <si>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</si>
  <si>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</si>
  <si>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</si>
  <si>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</si>
  <si>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</si>
  <si>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</si>
  <si>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</si>
  <si>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</si>
  <si>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</si>
  <si>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</si>
  <si>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</si>
  <si>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</si>
  <si>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</si>
  <si>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</si>
  <si>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</si>
  <si>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</si>
  <si>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</si>
  <si>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</si>
  <si>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</si>
  <si>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</si>
  <si>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</si>
  <si>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</si>
  <si>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</si>
  <si>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</si>
  <si>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</si>
  <si>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</si>
  <si>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</si>
  <si>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</si>
  <si>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</si>
  <si>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</si>
  <si>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</si>
  <si>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</si>
  <si>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</si>
  <si>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</si>
  <si>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</si>
  <si>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</si>
  <si>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</si>
  <si>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</si>
  <si>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</si>
  <si>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</si>
  <si>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</si>
  <si>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</si>
  <si>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</si>
  <si>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</si>
  <si>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</si>
  <si>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</si>
  <si>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</si>
  <si>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</si>
  <si>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</si>
  <si>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</si>
  <si>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</si>
  <si>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</si>
  <si>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</si>
  <si>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</si>
  <si>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</si>
  <si>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</si>
  <si>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</si>
  <si>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</si>
  <si>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</si>
  <si>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</si>
  <si>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</si>
  <si>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</si>
  <si>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</si>
  <si>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</si>
  <si>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</si>
  <si>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</si>
  <si>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</si>
  <si>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</si>
  <si>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</si>
  <si>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</si>
  <si>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</si>
  <si>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</si>
  <si>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</si>
  <si>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</si>
  <si>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</si>
  <si>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</si>
  <si>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</si>
  <si>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</si>
  <si>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</si>
  <si>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</si>
  <si>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</si>
  <si>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</si>
  <si>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</si>
  <si>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</si>
  <si>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</si>
  <si>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</si>
  <si>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</si>
  <si>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</si>
  <si>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</si>
  <si>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</si>
  <si>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</si>
  <si>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</si>
  <si>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</si>
  <si>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</si>
  <si>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</si>
  <si>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</si>
  <si>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</si>
  <si>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</si>
  <si>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</si>
  <si>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</si>
  <si>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</si>
  <si>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</si>
  <si>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</si>
  <si>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</si>
  <si>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</si>
  <si>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</si>
  <si>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</si>
  <si>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</si>
  <si>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</si>
  <si>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</si>
  <si>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</si>
  <si>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</si>
  <si>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</si>
  <si>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</si>
  <si>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</si>
  <si>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</si>
  <si>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</si>
  <si>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</si>
  <si>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</si>
  <si>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</si>
  <si>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</si>
  <si>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</si>
  <si>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</si>
  <si>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</si>
  <si>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</si>
  <si>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</si>
  <si>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</si>
  <si>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</si>
  <si>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</si>
  <si>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</si>
  <si>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</si>
  <si>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</si>
  <si>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</si>
  <si>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</si>
  <si>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</si>
  <si>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</si>
  <si>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</si>
  <si>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</si>
  <si>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</si>
  <si>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</si>
  <si>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</si>
  <si>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</si>
  <si>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</si>
  <si>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</si>
  <si>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</si>
  <si>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</si>
  <si>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</si>
  <si>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</si>
  <si>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</si>
  <si>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</si>
  <si>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</si>
  <si>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</si>
  <si>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</si>
  <si>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</si>
  <si>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</si>
  <si>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</si>
  <si>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</si>
  <si>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</si>
  <si>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</si>
  <si>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</si>
  <si>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</si>
  <si>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</si>
  <si>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</si>
  <si>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</si>
  <si>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</si>
  <si>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</si>
  <si>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</si>
  <si>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</si>
  <si>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</si>
  <si>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</si>
  <si>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</si>
  <si>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</si>
  <si>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</si>
  <si>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</si>
  <si>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</si>
  <si>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</si>
  <si>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</si>
  <si>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</si>
  <si>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</si>
  <si>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</si>
  <si>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</si>
  <si>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</si>
  <si>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</si>
  <si>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</si>
  <si>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</si>
  <si>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</si>
  <si>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</si>
  <si>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</si>
  <si>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</si>
  <si>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</si>
  <si>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</si>
  <si>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</si>
  <si>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</si>
  <si>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</si>
  <si>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</si>
  <si>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</si>
  <si>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</si>
  <si>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</si>
  <si>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</si>
  <si>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</si>
  <si>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</si>
  <si>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</si>
  <si>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</si>
  <si>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</si>
  <si>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</si>
  <si>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</si>
  <si>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</si>
  <si>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</si>
  <si>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</si>
  <si>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</si>
  <si>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</si>
  <si>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</si>
  <si>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</si>
  <si>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</si>
  <si>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</si>
  <si>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</si>
  <si>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</si>
  <si>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</si>
  <si>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</si>
  <si>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</si>
  <si>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</si>
  <si>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</si>
  <si>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</si>
  <si>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</si>
  <si>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</si>
  <si>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</si>
  <si>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</si>
  <si>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</si>
  <si>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</si>
  <si>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</si>
  <si>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</si>
  <si>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</si>
  <si>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</si>
  <si>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</si>
  <si>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</si>
  <si>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</si>
  <si>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</si>
  <si>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</si>
  <si>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</si>
  <si>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</si>
  <si>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</si>
  <si>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</si>
  <si>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</si>
  <si>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</si>
  <si>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</si>
  <si>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</si>
  <si>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</si>
  <si>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</si>
  <si>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</si>
  <si>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</si>
  <si>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</si>
  <si>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</si>
  <si>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</si>
  <si>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</si>
  <si>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</si>
  <si>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</si>
  <si>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</si>
  <si>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</si>
  <si>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</si>
  <si>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</si>
  <si>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</si>
  <si>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</si>
  <si>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</si>
  <si>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</si>
  <si>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</si>
  <si>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</si>
  <si>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</si>
  <si>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</si>
  <si>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</si>
  <si>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</si>
  <si>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</si>
  <si>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</si>
  <si>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</si>
  <si>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</si>
  <si>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</si>
  <si>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</si>
  <si>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</si>
  <si>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</si>
  <si>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</si>
  <si>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</si>
  <si>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</si>
  <si>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</si>
  <si>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</si>
  <si>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</si>
  <si>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</si>
  <si>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</si>
  <si>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</si>
  <si>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</si>
  <si>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</si>
  <si>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</si>
  <si>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</si>
  <si>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</si>
  <si>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</si>
  <si>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</si>
  <si>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</si>
  <si>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</si>
  <si>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</si>
  <si>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</si>
  <si>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</si>
  <si>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</si>
  <si>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</si>
  <si>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</si>
  <si>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</si>
  <si>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</si>
  <si>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</si>
  <si>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</si>
  <si>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</si>
  <si>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</si>
  <si>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</si>
  <si>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</si>
  <si>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</si>
  <si>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</si>
  <si>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</si>
  <si>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</si>
  <si>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</si>
  <si>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</si>
  <si>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</si>
  <si>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</si>
  <si>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</si>
  <si>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</si>
  <si>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</si>
  <si>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</si>
  <si>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</si>
  <si>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</si>
  <si>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</si>
  <si>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</si>
  <si>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</si>
  <si>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</si>
  <si>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</si>
  <si>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</si>
  <si>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</si>
  <si>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</si>
  <si>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</si>
  <si>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</si>
  <si>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</si>
  <si>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</si>
  <si>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</si>
  <si>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</si>
  <si>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</si>
  <si>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</si>
  <si>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</si>
  <si>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</si>
  <si>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</si>
  <si>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</si>
  <si>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</si>
  <si>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</si>
  <si>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</si>
  <si>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</si>
  <si>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</si>
  <si>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</si>
  <si>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</si>
  <si>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</si>
  <si>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</si>
  <si>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</si>
  <si>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</si>
  <si>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</si>
  <si>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</si>
  <si>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</si>
  <si>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</si>
  <si>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</si>
  <si>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</si>
  <si>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</si>
  <si>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</si>
  <si>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</si>
  <si>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</si>
  <si>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</si>
  <si>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</si>
  <si>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</si>
  <si>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</si>
  <si>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</si>
  <si>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</si>
  <si>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</si>
  <si>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</si>
  <si>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</si>
  <si>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</si>
  <si>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</si>
  <si>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</si>
  <si>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</si>
  <si>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</si>
  <si>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</si>
  <si>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</si>
  <si>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</si>
  <si>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</si>
  <si>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</si>
  <si>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</si>
  <si>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</si>
  <si>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</si>
  <si>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</si>
  <si>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</si>
  <si>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</si>
  <si>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</si>
  <si>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</si>
  <si>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</si>
  <si>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</si>
  <si>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</si>
  <si>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</si>
  <si>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</si>
  <si>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</si>
  <si>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</si>
  <si>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</si>
  <si>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</si>
  <si>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</si>
  <si>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</si>
  <si>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</si>
  <si>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</si>
  <si>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</si>
  <si>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</si>
  <si>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</si>
  <si>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</si>
  <si>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</si>
  <si>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</si>
  <si>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</si>
  <si>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</si>
  <si>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</si>
  <si>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</si>
  <si>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</si>
  <si>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</si>
  <si>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</si>
  <si>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</si>
  <si>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</si>
  <si>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</si>
  <si>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</si>
  <si>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</si>
  <si>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</si>
  <si>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</si>
  <si>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</si>
  <si>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</si>
  <si>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</si>
  <si>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</si>
  <si>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</si>
  <si>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</si>
  <si>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</si>
  <si>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</si>
  <si>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</si>
  <si>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</si>
  <si>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</si>
  <si>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</si>
  <si>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</si>
  <si>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</si>
  <si>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</si>
  <si>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</si>
  <si>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</si>
  <si>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</si>
  <si>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</si>
  <si>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</si>
  <si>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</si>
  <si>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</si>
  <si>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</si>
  <si>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</si>
  <si>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</si>
  <si>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</si>
  <si>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</si>
  <si>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</si>
  <si>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</si>
  <si>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</si>
  <si>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</si>
  <si>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</si>
  <si>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</si>
  <si>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</si>
  <si>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</si>
  <si>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</si>
  <si>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</si>
  <si>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</si>
  <si>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</si>
  <si>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</si>
  <si>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</si>
  <si>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</si>
  <si>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</si>
  <si>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</si>
  <si>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</si>
  <si>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</si>
  <si>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</si>
  <si>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</si>
  <si>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</si>
  <si>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</si>
  <si>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</si>
  <si>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</si>
  <si>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</si>
  <si>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</si>
  <si>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</si>
  <si>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</si>
  <si>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</si>
  <si>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</si>
  <si>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</si>
  <si>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</si>
  <si>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</si>
  <si>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</si>
  <si>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</si>
  <si>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</si>
  <si>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</si>
  <si>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</si>
  <si>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</si>
  <si>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</si>
  <si>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</si>
  <si>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</si>
  <si>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</si>
  <si>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</si>
  <si>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</si>
  <si>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</si>
  <si>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</si>
  <si>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</si>
  <si>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</si>
  <si>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</si>
  <si>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</si>
  <si>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</si>
  <si>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</si>
  <si>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</si>
  <si>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</si>
  <si>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</si>
  <si>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</si>
  <si>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</si>
  <si>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</si>
  <si>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</si>
  <si>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</si>
  <si>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</si>
  <si>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</si>
  <si>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</si>
  <si>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</si>
  <si>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</si>
  <si>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</si>
  <si>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</si>
  <si>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</si>
  <si>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</si>
  <si>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</si>
  <si>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</si>
  <si>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</si>
  <si>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</si>
  <si>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</si>
  <si>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</si>
  <si>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</si>
  <si>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</si>
  <si>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</si>
  <si>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</si>
  <si>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</si>
  <si>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</si>
  <si>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</si>
  <si>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</si>
  <si>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</si>
  <si>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</si>
  <si>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</si>
  <si>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</si>
  <si>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</si>
  <si>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</si>
  <si>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</si>
  <si>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</si>
  <si>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</si>
  <si>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</si>
  <si>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</si>
  <si>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</si>
  <si>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</si>
  <si>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</si>
  <si>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</si>
  <si>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</si>
  <si>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</si>
  <si>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</si>
  <si>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</si>
  <si>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</si>
  <si>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</si>
  <si>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</si>
  <si>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</si>
  <si>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</si>
  <si>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</si>
  <si>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</si>
  <si>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</si>
  <si>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</si>
  <si>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</si>
  <si>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</si>
  <si>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</si>
  <si>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</si>
  <si>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</si>
  <si>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</si>
  <si>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</si>
  <si>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</si>
  <si>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</si>
  <si>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</si>
  <si>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</si>
  <si>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</si>
  <si>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</si>
  <si>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</si>
  <si>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</si>
  <si>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</si>
  <si>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</si>
  <si>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</si>
  <si>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</si>
  <si>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</si>
  <si>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</si>
  <si>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</si>
  <si>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</si>
  <si>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</si>
  <si>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</si>
  <si>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</si>
  <si>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</si>
  <si>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</si>
  <si>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</si>
  <si>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</si>
  <si>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</si>
  <si>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</si>
  <si>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</si>
  <si>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</si>
  <si>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</si>
  <si>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</si>
  <si>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</si>
  <si>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</si>
  <si>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</si>
  <si>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</si>
  <si>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</si>
  <si>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</si>
  <si>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</si>
  <si>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</si>
  <si>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</si>
  <si>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</si>
  <si>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</si>
  <si>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</si>
  <si>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</si>
  <si>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</si>
  <si>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</si>
  <si>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</si>
  <si>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</si>
  <si>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</si>
  <si>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</si>
  <si>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</si>
  <si>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</si>
  <si>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</si>
  <si>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</si>
  <si>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</si>
  <si>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</si>
  <si>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</si>
  <si>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</si>
  <si>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</si>
  <si>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</si>
  <si>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</si>
  <si>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</si>
  <si>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</si>
  <si>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</si>
  <si>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</si>
  <si>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</si>
  <si>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</si>
  <si>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</si>
  <si>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</si>
  <si>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</si>
  <si>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</si>
  <si>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</si>
  <si>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</si>
  <si>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</si>
  <si>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</si>
  <si>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</si>
  <si>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</si>
  <si>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</si>
  <si>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</si>
  <si>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</si>
  <si>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</si>
  <si>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</si>
  <si>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</si>
  <si>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</si>
  <si>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</si>
  <si>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</si>
  <si>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</si>
  <si>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</si>
  <si>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</si>
  <si>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</si>
  <si>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</si>
  <si>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</si>
  <si>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</si>
  <si>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</si>
  <si>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</si>
  <si>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</si>
  <si>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</si>
  <si>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</si>
  <si>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</si>
  <si>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</si>
  <si>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</si>
  <si>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</si>
  <si>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</si>
  <si>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</si>
  <si>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</si>
  <si>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</si>
  <si>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</si>
  <si>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</si>
  <si>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</si>
  <si>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</si>
  <si>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</si>
  <si>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</si>
  <si>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</si>
  <si>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</si>
  <si>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</si>
  <si>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</si>
  <si>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</si>
  <si>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</si>
  <si>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</si>
  <si>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</si>
  <si>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</si>
  <si>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</si>
  <si>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</si>
  <si>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</si>
  <si>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</si>
  <si>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</si>
  <si>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</si>
  <si>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</si>
  <si>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</si>
  <si>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</si>
  <si>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</si>
  <si>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</si>
  <si>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</si>
  <si>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</si>
  <si>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</si>
  <si>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</si>
  <si>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</si>
  <si>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</si>
  <si>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</si>
  <si>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</si>
  <si>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</si>
  <si>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</si>
  <si>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</si>
  <si>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</si>
  <si>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</si>
  <si>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</si>
  <si>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</si>
  <si>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</si>
  <si>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</si>
  <si>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</si>
  <si>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</si>
  <si>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</si>
  <si>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</si>
  <si>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</si>
  <si>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</si>
  <si>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</si>
  <si>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</si>
  <si>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</si>
  <si>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</si>
  <si>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</si>
  <si>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</si>
  <si>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</si>
  <si>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</si>
  <si>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</si>
  <si>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</si>
  <si>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</si>
  <si>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</si>
  <si>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</si>
  <si>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</si>
  <si>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</si>
  <si>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</si>
  <si>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</si>
  <si>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</si>
  <si>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</si>
  <si>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</si>
  <si>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</si>
  <si>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</si>
  <si>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</si>
  <si>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</si>
  <si>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</si>
  <si>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</si>
  <si>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</si>
  <si>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</si>
  <si>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</si>
  <si>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</si>
  <si>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</si>
  <si>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</si>
  <si>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</si>
  <si>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</si>
  <si>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</si>
  <si>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</si>
  <si>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</si>
  <si>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</si>
  <si>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</si>
  <si>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</si>
  <si>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</si>
  <si>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</si>
  <si>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</si>
  <si>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</si>
  <si>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</si>
  <si>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</si>
  <si>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</si>
  <si>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</si>
  <si>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</si>
  <si>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</si>
  <si>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</si>
  <si>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</si>
  <si>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</si>
  <si>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</si>
  <si>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</si>
  <si>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</si>
  <si>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</si>
  <si>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</si>
  <si>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</si>
  <si>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</si>
  <si>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</si>
  <si>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</si>
  <si>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</si>
  <si>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</si>
  <si>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</si>
  <si>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</si>
  <si>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</si>
  <si>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</si>
  <si>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</si>
  <si>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</si>
  <si>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</si>
  <si>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</si>
  <si>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</si>
  <si>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</si>
  <si>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</si>
  <si>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</si>
  <si>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</si>
  <si>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</si>
  <si>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</si>
  <si>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</si>
  <si>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</si>
  <si>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</si>
  <si>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</si>
  <si>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</si>
  <si>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</si>
  <si>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</si>
  <si>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</si>
  <si>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</si>
  <si>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</si>
  <si>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</si>
  <si>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</si>
  <si>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</si>
  <si>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</si>
  <si>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</si>
  <si>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</si>
  <si>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</si>
  <si>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</si>
  <si>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</si>
  <si>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</si>
  <si>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</si>
  <si>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</si>
  <si>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</si>
  <si>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</si>
  <si>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</si>
  <si>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</si>
  <si>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</si>
  <si>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</si>
  <si>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</si>
  <si>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</si>
  <si>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</si>
  <si>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</si>
  <si>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</si>
  <si>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</si>
  <si>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</si>
  <si>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</si>
  <si>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</si>
  <si>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</si>
  <si>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</si>
  <si>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</si>
  <si>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</si>
  <si>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</si>
  <si>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</si>
  <si>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</si>
  <si>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</si>
  <si>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</si>
  <si>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</si>
  <si>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</si>
  <si>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</si>
  <si>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</si>
  <si>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</si>
  <si>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</si>
  <si>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</si>
  <si>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</si>
  <si>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</si>
  <si>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</si>
  <si>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</si>
  <si>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</si>
  <si>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</si>
  <si>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</si>
  <si>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</si>
  <si>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</si>
  <si>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</si>
  <si>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</si>
  <si>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</si>
  <si>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</si>
  <si>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</si>
  <si>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</si>
  <si>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</si>
  <si>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</si>
  <si>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</si>
  <si>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</si>
  <si>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</si>
  <si>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</si>
  <si>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</si>
  <si>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</si>
  <si>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</si>
  <si>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</si>
  <si>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</si>
  <si>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</si>
  <si>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</si>
  <si>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</si>
  <si>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</si>
  <si>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</si>
  <si>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</si>
  <si>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</si>
  <si>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</si>
  <si>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</si>
  <si>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</si>
  <si>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</si>
  <si>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</si>
  <si>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</si>
  <si>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</si>
  <si>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</si>
  <si>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</si>
  <si>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</si>
  <si>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</si>
  <si>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</si>
  <si>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</si>
  <si>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</si>
  <si>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</si>
  <si>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</si>
  <si>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</si>
  <si>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</si>
  <si>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</si>
  <si>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</si>
  <si>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</si>
  <si>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</si>
  <si>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</si>
  <si>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</si>
  <si>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</si>
  <si>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</si>
  <si>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</si>
  <si>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</si>
  <si>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</si>
  <si>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</si>
  <si>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</si>
  <si>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</si>
  <si>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</si>
  <si>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</si>
  <si>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</si>
  <si>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</si>
  <si>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</si>
  <si>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</si>
  <si>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</si>
  <si>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</si>
  <si>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</si>
  <si>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</si>
  <si>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</si>
  <si>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</si>
  <si>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</si>
  <si>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</si>
  <si>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</si>
  <si>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</si>
  <si>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</si>
  <si>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</si>
  <si>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</si>
  <si>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</si>
  <si>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</si>
  <si>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</si>
  <si>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</si>
  <si>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</si>
  <si>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</si>
  <si>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</si>
  <si>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</si>
  <si>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</si>
  <si>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</si>
  <si>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</si>
  <si>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</si>
  <si>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</si>
  <si>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</si>
  <si>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</si>
  <si>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</si>
  <si>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</si>
  <si>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</si>
  <si>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</si>
  <si>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</si>
  <si>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</si>
  <si>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</si>
  <si>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</si>
  <si>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</si>
  <si>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</si>
  <si>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</si>
  <si>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</si>
  <si>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</si>
  <si>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</si>
  <si>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</si>
  <si>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</si>
  <si>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</si>
  <si>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</si>
  <si>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</si>
  <si>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</si>
  <si>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</si>
  <si>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</si>
  <si>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</si>
  <si>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</si>
  <si>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</si>
  <si>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</si>
  <si>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</si>
  <si>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</si>
  <si>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</si>
  <si>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</si>
  <si>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</si>
  <si>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</si>
  <si>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</si>
  <si>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</si>
  <si>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</si>
  <si>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</si>
  <si>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</si>
  <si>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</si>
  <si>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</si>
  <si>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</si>
  <si>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</si>
  <si>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</si>
  <si>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</si>
  <si>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</si>
  <si>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</si>
  <si>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</si>
  <si>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</si>
  <si>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</si>
  <si>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</si>
  <si>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</si>
  <si>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</si>
  <si>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</si>
  <si>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</si>
  <si>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</si>
  <si>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</si>
  <si>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</si>
  <si>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</si>
  <si>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</si>
  <si>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</si>
  <si>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</si>
  <si>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</si>
  <si>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</si>
  <si>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</si>
  <si>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</si>
  <si>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</si>
  <si>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</si>
  <si>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</si>
  <si>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</si>
  <si>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</si>
  <si>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</si>
  <si>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</si>
  <si>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</si>
  <si>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</si>
  <si>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</si>
  <si>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</si>
  <si>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</si>
  <si>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</si>
  <si>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</si>
  <si>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</si>
  <si>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</si>
  <si>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</si>
  <si>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</si>
  <si>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</si>
  <si>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</si>
  <si>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</si>
  <si>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</si>
  <si>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</si>
  <si>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</si>
  <si>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</si>
  <si>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</si>
  <si>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</si>
  <si>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</si>
  <si>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</si>
  <si>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</si>
  <si>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</si>
  <si>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</si>
  <si>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</si>
  <si>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</si>
  <si>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</si>
  <si>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</si>
  <si>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</si>
  <si>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</si>
  <si>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</si>
  <si>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</si>
  <si>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</si>
  <si>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</si>
  <si>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</si>
  <si>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</si>
  <si>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</si>
  <si>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</si>
  <si>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</si>
  <si>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</si>
  <si>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</si>
  <si>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</si>
  <si>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</si>
  <si>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</si>
  <si>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</si>
  <si>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</si>
  <si>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</si>
  <si>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</si>
  <si>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</si>
  <si>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</si>
  <si>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</si>
  <si>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</si>
  <si>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</si>
  <si>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</si>
  <si>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</si>
  <si>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</si>
  <si>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</si>
  <si>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</si>
  <si>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</si>
  <si>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</si>
  <si>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</si>
  <si>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</si>
  <si>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</si>
  <si>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</si>
  <si>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</si>
  <si>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</si>
  <si>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</si>
  <si>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</si>
  <si>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</si>
  <si>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</si>
  <si>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</si>
  <si>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</si>
  <si>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</si>
  <si>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</si>
  <si>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</si>
  <si>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</si>
  <si>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</si>
  <si>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</si>
  <si>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</si>
  <si>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</si>
  <si>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</si>
  <si>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</si>
  <si>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</si>
  <si>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</si>
  <si>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</si>
  <si>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</si>
  <si>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</si>
  <si>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</si>
  <si>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</si>
  <si>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</si>
  <si>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</si>
  <si>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</si>
  <si>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</si>
  <si>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</si>
  <si>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</si>
  <si>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</si>
  <si>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</si>
  <si>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</si>
  <si>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</si>
  <si>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</si>
  <si>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</si>
  <si>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</si>
  <si>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</si>
  <si>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</si>
  <si>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</si>
  <si>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</si>
  <si>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</si>
  <si>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</si>
  <si>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</si>
  <si>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</si>
  <si>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</si>
  <si>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</si>
  <si>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</si>
  <si>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</si>
  <si>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</si>
  <si>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</si>
  <si>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</si>
  <si>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</si>
  <si>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</si>
  <si>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</si>
  <si>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</si>
  <si>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</si>
  <si>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</si>
  <si>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</si>
  <si>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</si>
  <si>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</si>
  <si>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</si>
  <si>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</si>
  <si>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</si>
  <si>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</si>
  <si>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</si>
  <si>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</si>
  <si>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</si>
  <si>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</si>
  <si>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</si>
  <si>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</si>
  <si>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</si>
  <si>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</si>
  <si>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</si>
  <si>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</si>
  <si>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</si>
  <si>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</si>
  <si>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</si>
  <si>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</si>
  <si>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</si>
  <si>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</si>
  <si>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</si>
  <si>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</si>
  <si>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</si>
  <si>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</si>
  <si>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</si>
  <si>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</si>
  <si>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</si>
  <si>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</si>
  <si>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</si>
  <si>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</si>
  <si>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</si>
  <si>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</si>
  <si>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</si>
  <si>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</si>
  <si>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</si>
  <si>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</si>
  <si>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</si>
  <si>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</si>
  <si>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</si>
  <si>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</si>
  <si>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</si>
  <si>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</si>
  <si>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</si>
  <si>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</si>
  <si>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</si>
  <si>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</si>
  <si>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</si>
  <si>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</si>
  <si>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</si>
  <si>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</si>
  <si>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</si>
  <si>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</si>
  <si>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</si>
  <si>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</si>
  <si>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</si>
  <si>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</si>
  <si>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</si>
  <si>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</si>
  <si>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</si>
  <si>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</si>
  <si>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</si>
  <si>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</si>
  <si>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</si>
  <si>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</si>
  <si>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</si>
  <si>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</si>
  <si>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</si>
  <si>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</si>
  <si>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</si>
  <si>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</si>
  <si>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</si>
  <si>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</si>
  <si>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</si>
  <si>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</si>
  <si>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</si>
  <si>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</si>
  <si>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</si>
  <si>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</si>
  <si>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</si>
  <si>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</si>
  <si>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</si>
  <si>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</si>
  <si>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</si>
  <si>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</si>
  <si>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</si>
  <si>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</si>
  <si>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</si>
  <si>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</si>
  <si>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</si>
  <si>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</si>
  <si>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</si>
  <si>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</si>
  <si>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</si>
  <si>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</si>
  <si>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</si>
  <si>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</si>
  <si>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</si>
  <si>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</si>
  <si>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</si>
  <si>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</si>
  <si>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</si>
  <si>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</si>
  <si>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</si>
  <si>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</si>
  <si>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</si>
  <si>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</si>
  <si>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</si>
  <si>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</si>
  <si>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</si>
  <si>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</si>
  <si>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</si>
  <si>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</si>
  <si>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</si>
  <si>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</si>
  <si>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</si>
  <si>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</si>
  <si>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</si>
  <si>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</si>
  <si>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</si>
  <si>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</si>
  <si>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</si>
  <si>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</si>
  <si>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</si>
  <si>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</si>
  <si>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</si>
  <si>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</si>
  <si>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</si>
  <si>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</si>
  <si>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</si>
  <si>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</si>
  <si>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</si>
  <si>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</si>
  <si>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</si>
  <si>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</si>
  <si>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</si>
  <si>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</si>
  <si>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</si>
  <si>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</si>
  <si>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</si>
  <si>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</si>
  <si>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</si>
  <si>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</si>
  <si>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</si>
  <si>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</si>
  <si>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</si>
  <si>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</si>
  <si>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</si>
  <si>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</si>
  <si>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</si>
  <si>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</si>
  <si>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</si>
  <si>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</si>
  <si>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</si>
  <si>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</si>
  <si>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</si>
  <si>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</si>
  <si>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</si>
  <si>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</si>
  <si>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</si>
  <si>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</si>
  <si>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</si>
  <si>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</si>
  <si>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</si>
  <si>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</si>
  <si>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</si>
  <si>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</si>
  <si>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</si>
  <si>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</si>
  <si>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</si>
  <si>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</si>
  <si>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</si>
  <si>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</si>
  <si>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</si>
  <si>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</si>
  <si>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</si>
  <si>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</si>
  <si>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</si>
  <si>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</si>
  <si>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</si>
  <si>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</si>
  <si>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</si>
  <si>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</si>
  <si>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</si>
  <si>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</si>
  <si>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</si>
  <si>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</si>
  <si>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</si>
  <si>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</si>
  <si>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</si>
  <si>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</si>
  <si>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</si>
  <si>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</si>
  <si>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</si>
  <si>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</si>
  <si>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</si>
  <si>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</si>
  <si>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</si>
  <si>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</si>
  <si>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</si>
  <si>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</si>
  <si>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</si>
  <si>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</si>
  <si>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</si>
  <si>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</si>
  <si>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</si>
  <si>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</si>
  <si>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</si>
  <si>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</si>
  <si>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</si>
  <si>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</si>
  <si>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</si>
  <si>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</si>
  <si>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</si>
  <si>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</si>
  <si>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</si>
  <si>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</si>
  <si>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</si>
  <si>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</si>
  <si>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</si>
  <si>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</si>
  <si>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</si>
  <si>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</si>
  <si>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</si>
  <si>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</si>
  <si>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</si>
  <si>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</si>
  <si>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</si>
  <si>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</si>
  <si>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</si>
  <si>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</si>
  <si>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</si>
  <si>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</si>
  <si>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</si>
  <si>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</si>
  <si>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</si>
  <si>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</si>
  <si>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</si>
  <si>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</si>
  <si>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</si>
  <si>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</si>
  <si>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</si>
  <si>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</si>
  <si>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</si>
  <si>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</si>
  <si>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</si>
  <si>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</si>
  <si>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</si>
  <si>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</si>
  <si>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</si>
  <si>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</si>
  <si>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</si>
  <si>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</si>
  <si>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</si>
  <si>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</si>
  <si>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</si>
  <si>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</si>
  <si>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</si>
  <si>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</si>
  <si>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</si>
  <si>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</si>
  <si>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</si>
  <si>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</si>
  <si>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</si>
  <si>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</si>
  <si>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</si>
  <si>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</si>
  <si>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</si>
  <si>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</si>
  <si>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</si>
  <si>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</si>
  <si>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</si>
  <si>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</si>
  <si>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</si>
  <si>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</si>
  <si>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</si>
  <si>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</si>
  <si>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</si>
  <si>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</si>
  <si>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</si>
  <si>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</si>
  <si>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</si>
  <si>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</si>
  <si>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</si>
  <si>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</si>
  <si>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</si>
  <si>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</si>
  <si>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</si>
  <si>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</si>
  <si>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</si>
  <si>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</si>
  <si>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</si>
  <si>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</si>
  <si>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</si>
  <si>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</si>
  <si>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</si>
  <si>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</si>
  <si>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</si>
  <si>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</si>
  <si>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</si>
  <si>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</si>
  <si>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</si>
  <si>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</si>
  <si>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</si>
  <si>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</si>
  <si>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</si>
  <si>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</si>
  <si>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</si>
  <si>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</si>
  <si>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</si>
  <si>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</si>
  <si>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</si>
  <si>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</si>
  <si>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</si>
  <si>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</si>
  <si>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</si>
  <si>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</si>
  <si>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</si>
  <si>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</si>
  <si>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</si>
  <si>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</si>
  <si>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</si>
  <si>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</si>
  <si>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</si>
  <si>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</si>
  <si>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</si>
  <si>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</si>
  <si>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</si>
  <si>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</si>
  <si>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</si>
  <si>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</si>
  <si>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</si>
  <si>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</si>
  <si>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</si>
  <si>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</si>
  <si>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</si>
  <si>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</si>
  <si>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</si>
  <si>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</si>
  <si>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</si>
  <si>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</si>
  <si>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</si>
  <si>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</si>
  <si>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</si>
  <si>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</si>
  <si>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</si>
  <si>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</si>
  <si>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</si>
  <si>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</si>
  <si>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</si>
  <si>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</si>
  <si>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</si>
  <si>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</si>
  <si>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</si>
  <si>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</si>
  <si>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</si>
  <si>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</si>
  <si>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</si>
  <si>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</si>
  <si>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</si>
  <si>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</si>
  <si>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</si>
  <si>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</si>
  <si>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</si>
  <si>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</si>
  <si>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</si>
  <si>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</si>
  <si>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</si>
  <si>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</si>
  <si>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</si>
  <si>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</si>
  <si>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</si>
  <si>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</si>
  <si>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</si>
  <si>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</si>
  <si>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</si>
  <si>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</si>
  <si>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</si>
  <si>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</si>
  <si>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</si>
  <si>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</si>
  <si>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</si>
  <si>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</si>
  <si>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</si>
  <si>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</si>
  <si>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</si>
  <si>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</si>
  <si>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</si>
  <si>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</si>
  <si>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</si>
  <si>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</si>
  <si>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</si>
  <si>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</si>
  <si>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</si>
  <si>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</si>
  <si>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</si>
  <si>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</si>
  <si>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</si>
  <si>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</si>
  <si>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</si>
  <si>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</si>
  <si>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</si>
  <si>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</si>
  <si>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</si>
  <si>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</si>
  <si>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</si>
  <si>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</si>
  <si>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</si>
  <si>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</si>
  <si>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</si>
  <si>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</si>
  <si>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</si>
  <si>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</si>
  <si>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</si>
  <si>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</si>
  <si>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</si>
  <si>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</si>
  <si>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</si>
  <si>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</si>
  <si>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</si>
  <si>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</si>
  <si>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</si>
  <si>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</si>
  <si>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</si>
  <si>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</si>
  <si>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</si>
  <si>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</si>
  <si>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</si>
  <si>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</si>
  <si>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</si>
  <si>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</si>
  <si>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</si>
  <si>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</si>
  <si>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</si>
  <si>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</si>
  <si>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</si>
  <si>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</si>
  <si>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</si>
  <si>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</si>
  <si>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</si>
  <si>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</si>
  <si>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</si>
  <si>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</si>
  <si>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</si>
  <si>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</si>
  <si>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</si>
  <si>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</si>
  <si>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</si>
  <si>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</si>
  <si>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</si>
  <si>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</si>
  <si>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</si>
  <si>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</si>
  <si>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</si>
  <si>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</si>
  <si>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</si>
  <si>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</si>
  <si>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</si>
  <si>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</si>
  <si>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</si>
  <si>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</si>
  <si>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</si>
  <si>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</si>
  <si>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</si>
  <si>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</si>
  <si>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</si>
  <si>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</si>
  <si>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</si>
  <si>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</si>
  <si>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</si>
  <si>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</si>
  <si>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</si>
  <si>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</si>
  <si>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</si>
  <si>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</si>
  <si>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</si>
  <si>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</si>
  <si>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</si>
  <si>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</si>
  <si>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</si>
  <si>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</si>
  <si>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</si>
  <si>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</si>
  <si>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</si>
  <si>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</si>
  <si>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</si>
  <si>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</si>
  <si>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</si>
  <si>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</si>
  <si>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</si>
  <si>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</si>
  <si>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</si>
  <si>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</si>
  <si>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</si>
  <si>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</si>
  <si>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</si>
  <si>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</si>
  <si>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</si>
  <si>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</si>
  <si>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</si>
  <si>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</si>
  <si>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</si>
  <si>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</si>
  <si>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</si>
  <si>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</si>
  <si>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</si>
  <si>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</si>
  <si>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</si>
  <si>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</si>
  <si>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</si>
  <si>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</si>
  <si>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</si>
  <si>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</si>
  <si>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</si>
  <si>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</si>
  <si>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</si>
  <si>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</si>
  <si>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</si>
  <si>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</si>
  <si>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</si>
  <si>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</si>
  <si>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</si>
  <si>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</si>
  <si>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</si>
  <si>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</si>
  <si>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</si>
  <si>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</si>
  <si>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</si>
  <si>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</si>
  <si>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</si>
  <si>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</si>
  <si>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</si>
  <si>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</si>
  <si>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</si>
  <si>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</si>
  <si>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</si>
  <si>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</si>
  <si>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</si>
  <si>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</si>
  <si>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</si>
  <si>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</si>
  <si>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</si>
  <si>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</si>
  <si>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</si>
  <si>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</si>
  <si>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</si>
  <si>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</si>
  <si>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</si>
  <si>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</si>
  <si>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</si>
  <si>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</si>
  <si>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</si>
  <si>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</si>
  <si>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</si>
  <si>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</si>
  <si>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</si>
  <si>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</si>
  <si>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</si>
  <si>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</si>
  <si>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</si>
  <si>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</si>
  <si>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</si>
  <si>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</si>
  <si>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</si>
  <si>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</si>
  <si>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</si>
  <si>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</si>
  <si>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</si>
  <si>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</si>
  <si>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</si>
  <si>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</si>
  <si>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</si>
  <si>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</si>
  <si>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</si>
  <si>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</si>
  <si>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</si>
  <si>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</si>
  <si>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</si>
  <si>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</si>
  <si>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</si>
  <si>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</si>
  <si>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</si>
  <si>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</si>
  <si>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</si>
  <si>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</si>
  <si>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</si>
  <si>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</si>
  <si>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</si>
  <si>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</si>
  <si>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</si>
  <si>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</si>
  <si>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</si>
  <si>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</si>
  <si>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</si>
  <si>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</si>
  <si>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</si>
  <si>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</si>
  <si>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</si>
  <si>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</si>
  <si>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</si>
  <si>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</si>
  <si>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</si>
  <si>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</si>
  <si>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</si>
  <si>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</si>
  <si>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</si>
  <si>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</si>
  <si>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</si>
  <si>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</si>
  <si>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</si>
  <si>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</si>
  <si>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</si>
  <si>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</si>
  <si>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</si>
  <si>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</si>
  <si>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</si>
  <si>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</si>
  <si>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</si>
  <si>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</si>
  <si>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</si>
  <si>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</si>
  <si>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</si>
  <si>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</si>
  <si>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</si>
  <si>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</si>
  <si>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</si>
  <si>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</si>
  <si>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</si>
  <si>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</si>
  <si>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</si>
  <si>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</si>
  <si>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</si>
  <si>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</si>
  <si>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</si>
  <si>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</si>
  <si>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</si>
  <si>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</si>
  <si>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</si>
  <si>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</si>
  <si>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</si>
  <si>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</si>
  <si>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</si>
  <si>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</si>
  <si>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</si>
  <si>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</si>
  <si>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</si>
  <si>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</si>
  <si>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</si>
  <si>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</si>
  <si>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</si>
  <si>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</si>
  <si>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</si>
  <si>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</si>
  <si>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</si>
  <si>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</si>
  <si>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</si>
  <si>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</si>
  <si>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</si>
  <si>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</si>
  <si>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</si>
  <si>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</si>
  <si>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</si>
  <si>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</si>
  <si>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</si>
  <si>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</si>
  <si>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</si>
  <si>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</si>
  <si>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</si>
  <si>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</si>
  <si>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</si>
  <si>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</si>
  <si>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</si>
  <si>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</si>
  <si>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</si>
  <si>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</si>
  <si>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</si>
  <si>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</si>
  <si>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</si>
  <si>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</si>
  <si>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</si>
  <si>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</si>
  <si>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</si>
  <si>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</si>
  <si>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</si>
  <si>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</si>
  <si>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</si>
  <si>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</si>
  <si>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</si>
  <si>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</si>
  <si>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</si>
  <si>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</si>
  <si>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</si>
  <si>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</si>
  <si>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</si>
  <si>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</si>
  <si>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</si>
  <si>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</si>
  <si>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</si>
  <si>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</si>
  <si>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</si>
  <si>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</si>
  <si>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</si>
  <si>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</si>
  <si>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</si>
  <si>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</si>
  <si>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</si>
  <si>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</si>
  <si>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</si>
  <si>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</si>
  <si>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</si>
  <si>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</si>
  <si>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</si>
  <si>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</si>
  <si>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</si>
  <si>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</si>
  <si>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</si>
  <si>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</si>
  <si>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</si>
  <si>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</si>
  <si>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</si>
  <si>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</si>
  <si>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</si>
  <si>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</si>
  <si>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</si>
  <si>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</si>
  <si>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</si>
  <si>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</si>
  <si>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</si>
  <si>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</si>
  <si>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</si>
  <si>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</si>
  <si>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</si>
  <si>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</si>
  <si>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</si>
  <si>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</si>
  <si>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</si>
  <si>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</si>
  <si>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</si>
  <si>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</si>
  <si>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</si>
  <si>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</si>
  <si>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</si>
  <si>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</si>
  <si>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</si>
  <si>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</si>
  <si>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</si>
  <si>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</si>
  <si>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</si>
  <si>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</si>
  <si>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</si>
  <si>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</si>
  <si>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</si>
  <si>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</si>
  <si>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</si>
  <si>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</si>
  <si>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</si>
  <si>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</si>
  <si>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</si>
  <si>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</si>
  <si>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</si>
  <si>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</si>
  <si>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</si>
  <si>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</si>
  <si>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</si>
  <si>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</si>
  <si>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</si>
  <si>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</si>
  <si>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</si>
  <si>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</si>
  <si>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</si>
  <si>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</si>
  <si>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</si>
  <si>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</si>
  <si>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</si>
  <si>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</si>
  <si>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</si>
  <si>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</si>
  <si>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</si>
  <si>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</si>
  <si>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</si>
  <si>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</si>
  <si>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</si>
  <si>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</si>
  <si>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</si>
  <si>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</si>
  <si>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</si>
  <si>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</si>
  <si>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</si>
  <si>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</si>
  <si>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</si>
  <si>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</si>
  <si>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</si>
  <si>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</si>
  <si>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</si>
  <si>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</si>
  <si>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</si>
  <si>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</si>
  <si>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</si>
  <si>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</si>
  <si>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</si>
  <si>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</si>
  <si>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</si>
  <si>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</si>
  <si>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</si>
  <si>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</si>
  <si>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</si>
  <si>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</si>
  <si>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</si>
  <si>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</si>
  <si>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</si>
  <si>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</si>
  <si>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</si>
  <si>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</si>
  <si>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</si>
  <si>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</si>
  <si>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</si>
  <si>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</si>
  <si>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</si>
  <si>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</si>
  <si>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</si>
  <si>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</si>
  <si>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</si>
  <si>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</si>
  <si>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</si>
  <si>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</si>
  <si>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</si>
  <si>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</si>
  <si>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</si>
  <si>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</si>
  <si>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</si>
  <si>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</si>
  <si>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</si>
  <si>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</si>
  <si>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</si>
  <si>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</si>
  <si>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</si>
  <si>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</si>
  <si>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</si>
  <si>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</si>
  <si>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</si>
  <si>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</si>
  <si>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</si>
  <si>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</si>
  <si>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</si>
  <si>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</si>
  <si>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</si>
  <si>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</si>
  <si>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</si>
  <si>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</si>
  <si>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</si>
  <si>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</si>
  <si>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</si>
  <si>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</si>
  <si>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</si>
  <si>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</si>
  <si>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</si>
  <si>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</si>
  <si>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</si>
  <si>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</si>
  <si>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</si>
  <si>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</si>
  <si>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</si>
  <si>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</si>
  <si>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</si>
  <si>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</si>
  <si>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</si>
  <si>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</si>
  <si>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</si>
  <si>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</si>
  <si>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</si>
  <si>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</si>
  <si>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</si>
  <si>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</si>
  <si>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</si>
  <si>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</si>
  <si>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</si>
  <si>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</si>
  <si>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</si>
  <si>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</si>
  <si>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</si>
  <si>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</si>
  <si>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</si>
  <si>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</si>
  <si>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</si>
  <si>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</si>
  <si>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</si>
  <si>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</si>
  <si>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</si>
  <si>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</si>
  <si>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</si>
  <si>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</si>
  <si>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</si>
  <si>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</si>
  <si>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</si>
  <si>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</si>
  <si>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</si>
  <si>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</si>
  <si>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</si>
  <si>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</si>
  <si>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</si>
  <si>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</si>
  <si>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</si>
  <si>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</si>
  <si>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</si>
  <si>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</si>
  <si>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</si>
  <si>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</si>
  <si>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</si>
  <si>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</si>
  <si>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</si>
  <si>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</si>
  <si>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</si>
  <si>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</si>
  <si>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</si>
  <si>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</si>
  <si>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</si>
  <si>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</si>
  <si>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</si>
  <si>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</si>
  <si>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</si>
  <si>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</si>
  <si>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</si>
  <si>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</si>
  <si>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</si>
  <si>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</si>
  <si>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</si>
  <si>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</si>
  <si>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</si>
  <si>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</si>
  <si>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</si>
  <si>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</si>
  <si>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</si>
  <si>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</si>
  <si>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</si>
  <si>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</si>
  <si>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</si>
  <si>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</si>
  <si>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</si>
  <si>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</si>
  <si>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</si>
  <si>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</si>
  <si>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</si>
  <si>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</si>
  <si>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</si>
  <si>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</si>
  <si>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</si>
  <si>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</si>
  <si>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</si>
  <si>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</si>
  <si>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</si>
  <si>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</si>
  <si>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</si>
  <si>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</si>
  <si>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</si>
  <si>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</si>
  <si>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</si>
  <si>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</si>
  <si>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</si>
  <si>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</si>
  <si>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</si>
  <si>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</si>
  <si>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</si>
  <si>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</si>
  <si>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</si>
  <si>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</si>
  <si>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</si>
  <si>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</si>
  <si>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</si>
  <si>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</si>
  <si>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</si>
  <si>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</si>
  <si>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</si>
  <si>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</si>
  <si>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</si>
  <si>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</si>
  <si>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</si>
  <si>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</si>
  <si>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</si>
  <si>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</si>
  <si>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</si>
  <si>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</si>
  <si>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</si>
  <si>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</si>
  <si>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</si>
  <si>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</si>
  <si>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</si>
  <si>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</si>
  <si>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</si>
  <si>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</si>
  <si>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</si>
  <si>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</si>
  <si>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</si>
  <si>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</si>
  <si>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</si>
  <si>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</si>
  <si>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</si>
  <si>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</si>
  <si>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</si>
  <si>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</si>
  <si>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</si>
  <si>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</si>
  <si>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</si>
  <si>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</si>
  <si>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</si>
  <si>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</si>
  <si>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</si>
  <si>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</si>
  <si>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</si>
  <si>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</si>
  <si>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</si>
  <si>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</si>
  <si>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</si>
  <si>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</si>
  <si>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</si>
  <si>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</si>
  <si>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</si>
  <si>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</si>
  <si>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</si>
  <si>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</si>
  <si>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</si>
  <si>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</si>
  <si>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</si>
  <si>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</si>
  <si>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</si>
  <si>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</si>
  <si>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</si>
  <si>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</si>
  <si>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</si>
  <si>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</si>
  <si>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</si>
  <si>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</si>
  <si>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</si>
  <si>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</si>
  <si>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</si>
  <si>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</si>
  <si>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</si>
  <si>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</si>
  <si>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</si>
  <si>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</si>
  <si>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</si>
  <si>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</si>
  <si>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</si>
  <si>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</si>
  <si>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</si>
  <si>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</si>
  <si>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</si>
  <si>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</si>
  <si>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</si>
  <si>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</si>
  <si>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</si>
  <si>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</si>
  <si>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</si>
  <si>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</si>
  <si>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</si>
  <si>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</si>
  <si>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</si>
  <si>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</si>
  <si>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</si>
  <si>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</si>
  <si>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</si>
  <si>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</si>
  <si>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</si>
  <si>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</si>
  <si>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</si>
  <si>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</si>
  <si>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</si>
  <si>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</si>
  <si>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</si>
  <si>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</si>
  <si>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</si>
  <si>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</si>
  <si>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</si>
  <si>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</si>
  <si>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</si>
  <si>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</si>
  <si>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</si>
  <si>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</si>
  <si>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</si>
  <si>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</si>
  <si>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</si>
  <si>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</si>
  <si>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</si>
  <si>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</si>
  <si>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</si>
  <si>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</si>
  <si>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</si>
  <si>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</si>
  <si>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</si>
  <si>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</si>
  <si>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</si>
  <si>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</si>
  <si>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</si>
  <si>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</si>
  <si>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</si>
  <si>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</si>
  <si>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</si>
  <si>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</si>
  <si>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</si>
  <si>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</si>
  <si>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</si>
  <si>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</si>
  <si>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</si>
  <si>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</si>
  <si>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</si>
  <si>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</si>
  <si>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</si>
  <si>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</si>
  <si>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</si>
  <si>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</si>
  <si>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</si>
  <si>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</si>
  <si>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</si>
  <si>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</si>
  <si>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</si>
  <si>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</si>
  <si>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</si>
  <si>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</si>
  <si>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</si>
  <si>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</si>
  <si>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</si>
  <si>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</si>
  <si>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</si>
  <si>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</si>
  <si>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</si>
  <si>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</si>
  <si>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</si>
  <si>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</si>
  <si>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</si>
  <si>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</si>
  <si>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</si>
  <si>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</si>
  <si>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</si>
  <si>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</si>
  <si>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</si>
  <si>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</si>
  <si>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</si>
  <si>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</si>
  <si>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</si>
  <si>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</si>
  <si>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</si>
  <si>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</si>
  <si>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</si>
  <si>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</si>
  <si>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</si>
  <si>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</si>
  <si>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</si>
  <si>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</si>
  <si>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</si>
  <si>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</si>
  <si>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</si>
  <si>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</si>
  <si>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</si>
  <si>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</si>
  <si>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</si>
  <si>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</si>
  <si>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</si>
  <si>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</si>
  <si>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</si>
  <si>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</si>
  <si>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</si>
  <si>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</si>
  <si>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</si>
  <si>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</si>
  <si>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</si>
  <si>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</si>
  <si>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</si>
  <si>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</si>
  <si>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</si>
  <si>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</si>
  <si>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</si>
  <si>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</si>
  <si>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</si>
  <si>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</si>
  <si>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</si>
  <si>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</si>
  <si>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</si>
  <si>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</si>
  <si>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</si>
  <si>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</si>
  <si>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</si>
  <si>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</si>
  <si>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</si>
  <si>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</si>
  <si>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</si>
  <si>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</si>
  <si>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</si>
  <si>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</si>
  <si>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</si>
  <si>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</si>
  <si>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</si>
  <si>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</si>
  <si>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</si>
  <si>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</si>
  <si>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</si>
  <si>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</si>
  <si>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</si>
  <si>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</si>
  <si>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</si>
  <si>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</si>
  <si>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</si>
  <si>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</si>
  <si>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</si>
  <si>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</si>
  <si>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</si>
  <si>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</si>
  <si>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</si>
  <si>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</si>
  <si>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</si>
  <si>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</si>
  <si>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</si>
  <si>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</si>
  <si>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</si>
  <si>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</si>
  <si>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</si>
  <si>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</si>
  <si>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</si>
  <si>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</si>
  <si>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</si>
  <si>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</si>
  <si>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</si>
  <si>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</si>
  <si>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</si>
  <si>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</si>
  <si>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</si>
  <si>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</si>
  <si>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</si>
  <si>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</si>
  <si>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</si>
  <si>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</si>
  <si>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</si>
  <si>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</si>
  <si>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</si>
  <si>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</si>
  <si>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</si>
  <si>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</si>
  <si>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</si>
  <si>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</si>
  <si>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</si>
  <si>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</si>
  <si>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</si>
  <si>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</si>
  <si>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</si>
  <si>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</si>
  <si>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</si>
  <si>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</si>
  <si>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</si>
  <si>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</si>
  <si>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</si>
  <si>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</si>
  <si>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</si>
  <si>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</si>
  <si>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</si>
  <si>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</si>
  <si>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</si>
  <si>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</si>
  <si>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</si>
  <si>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</si>
  <si>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</si>
  <si>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</si>
  <si>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</si>
  <si>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</si>
  <si>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</si>
  <si>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</si>
  <si>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</si>
  <si>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</si>
  <si>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</si>
  <si>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</si>
  <si>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</si>
  <si>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</si>
  <si>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</si>
  <si>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</si>
  <si>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</si>
  <si>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</si>
  <si>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</si>
  <si>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</si>
  <si>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</si>
  <si>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</si>
  <si>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</si>
  <si>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</si>
  <si>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</si>
  <si>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</si>
  <si>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</si>
  <si>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</si>
  <si>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</si>
  <si>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</si>
  <si>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</si>
  <si>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</si>
  <si>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</si>
  <si>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</si>
  <si>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</si>
  <si>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</si>
  <si>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</si>
  <si>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</si>
  <si>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</si>
  <si>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</si>
  <si>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</si>
  <si>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</si>
  <si>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</si>
  <si>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</si>
  <si>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</si>
  <si>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</si>
  <si>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</si>
  <si>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</si>
  <si>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</si>
  <si>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</si>
  <si>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</si>
  <si>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</si>
  <si>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</si>
  <si>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</si>
  <si>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</si>
  <si>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</si>
  <si>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</si>
  <si>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</si>
  <si>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</si>
  <si>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</si>
  <si>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</si>
  <si>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</si>
  <si>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</si>
  <si>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</si>
  <si>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</si>
  <si>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</si>
  <si>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</si>
  <si>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</si>
  <si>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</si>
  <si>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</si>
  <si>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</si>
  <si>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</si>
  <si>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</si>
  <si>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</si>
  <si>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</si>
  <si>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</si>
  <si>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</si>
  <si>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</si>
  <si>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</si>
  <si>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</si>
  <si>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</si>
  <si>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</si>
  <si>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</si>
  <si>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</si>
  <si>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</si>
  <si>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</si>
  <si>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</si>
  <si>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</si>
  <si>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</si>
  <si>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</si>
  <si>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</si>
  <si>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</si>
  <si>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</si>
  <si>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</si>
  <si>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</si>
  <si>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</si>
  <si>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</si>
  <si>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</si>
  <si>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</si>
  <si>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</si>
  <si>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</si>
  <si>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</si>
  <si>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</si>
  <si>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</si>
  <si>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</si>
  <si>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</si>
  <si>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</si>
  <si>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</si>
  <si>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</si>
  <si>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</si>
  <si>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</si>
  <si>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</si>
  <si>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</si>
  <si>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</si>
  <si>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</si>
  <si>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</si>
  <si>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</si>
  <si>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</si>
  <si>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</si>
  <si>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</si>
  <si>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</si>
  <si>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</si>
  <si>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</si>
  <si>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</si>
  <si>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</si>
  <si>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</si>
  <si>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</si>
  <si>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</si>
  <si>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</si>
  <si>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</si>
  <si>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</si>
  <si>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</si>
  <si>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</si>
  <si>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</si>
  <si>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</si>
  <si>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</si>
  <si>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</si>
  <si>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</si>
  <si>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</si>
  <si>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</si>
  <si>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</si>
  <si>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</si>
  <si>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</si>
  <si>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</si>
  <si>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</si>
  <si>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</si>
  <si>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</si>
  <si>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</si>
  <si>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</si>
  <si>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</si>
  <si>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</si>
  <si>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</si>
  <si>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</si>
  <si>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</si>
  <si>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</si>
  <si>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</si>
  <si>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</si>
  <si>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</si>
  <si>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</si>
  <si>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</si>
  <si>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</si>
  <si>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</si>
  <si>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</si>
  <si>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</si>
  <si>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</si>
  <si>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</si>
  <si>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</si>
  <si>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</si>
  <si>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</si>
  <si>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</si>
  <si>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</si>
  <si>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</si>
  <si>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</si>
  <si>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</si>
  <si>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</si>
  <si>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</si>
  <si>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</si>
  <si>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</si>
  <si>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</si>
  <si>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</si>
  <si>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</si>
  <si>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</si>
  <si>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</si>
  <si>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</si>
  <si>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</si>
  <si>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</si>
  <si>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</si>
  <si>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</si>
  <si>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</si>
  <si>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</si>
  <si>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</si>
  <si>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</si>
  <si>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</si>
  <si>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</si>
  <si>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</si>
  <si>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</si>
  <si>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</si>
  <si>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</si>
  <si>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</si>
  <si>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</si>
  <si>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</si>
  <si>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</si>
  <si>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</si>
  <si>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</si>
  <si>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</si>
  <si>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</si>
  <si>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</si>
  <si>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</si>
  <si>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</si>
  <si>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</si>
  <si>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</si>
  <si>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</si>
  <si>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</si>
  <si>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</si>
  <si>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</si>
  <si>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</si>
  <si>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</si>
  <si>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</si>
  <si>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</si>
  <si>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</si>
  <si>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</si>
  <si>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</si>
  <si>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</si>
  <si>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</si>
  <si>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</si>
  <si>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</si>
  <si>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</si>
  <si>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</si>
  <si>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</si>
  <si>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</si>
  <si>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</si>
  <si>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</si>
  <si>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</si>
  <si>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</si>
  <si>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</si>
  <si>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</si>
  <si>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</si>
  <si>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</si>
  <si>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</si>
  <si>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</si>
  <si>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</si>
  <si>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</si>
  <si>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</si>
  <si>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</si>
  <si>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</si>
  <si>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</si>
  <si>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</si>
  <si>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</si>
  <si>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</si>
  <si>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</si>
  <si>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</si>
  <si>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</si>
  <si>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</si>
  <si>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</si>
  <si>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</si>
  <si>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</si>
  <si>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</si>
  <si>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</si>
  <si>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</si>
  <si>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</si>
  <si>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</si>
  <si>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</si>
  <si>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</si>
  <si>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</si>
  <si>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</si>
  <si>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</si>
  <si>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</si>
  <si>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</si>
  <si>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</si>
  <si>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</si>
  <si>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</si>
  <si>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</si>
  <si>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</si>
  <si>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</si>
  <si>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</si>
  <si>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</si>
  <si>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</si>
  <si>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</si>
  <si>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</si>
  <si>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</si>
  <si>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</si>
  <si>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</si>
  <si>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</si>
  <si>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</si>
  <si>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</si>
  <si>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</si>
  <si>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</si>
  <si>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</si>
  <si>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</si>
  <si>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</si>
  <si>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</si>
  <si>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</si>
  <si>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</si>
  <si>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</si>
  <si>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</si>
  <si>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</si>
  <si>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</si>
  <si>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</si>
  <si>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</si>
  <si>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</si>
  <si>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</si>
  <si>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</si>
  <si>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</si>
  <si>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</si>
  <si>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</si>
  <si>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</si>
  <si>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</si>
  <si>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</si>
  <si>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</si>
  <si>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</si>
  <si>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</si>
  <si>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</si>
  <si>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</si>
  <si>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</si>
  <si>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</si>
  <si>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</si>
  <si>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</si>
  <si>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</si>
  <si>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</si>
  <si>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</si>
  <si>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</si>
  <si>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</si>
  <si>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</si>
  <si>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</si>
  <si>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</si>
  <si>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</si>
  <si>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</si>
  <si>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</si>
  <si>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</si>
  <si>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</si>
  <si>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</si>
  <si>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</si>
  <si>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</si>
  <si>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</si>
  <si>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</si>
  <si>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</si>
  <si>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</si>
  <si>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</si>
  <si>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</si>
  <si>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</si>
  <si>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</si>
  <si>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</si>
  <si>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</si>
  <si>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</si>
  <si>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</si>
  <si>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</si>
  <si>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</si>
  <si>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</si>
  <si>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</si>
  <si>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</si>
  <si>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</si>
  <si>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</si>
  <si>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</si>
  <si>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</si>
  <si>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</si>
  <si>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</si>
  <si>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</si>
  <si>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</si>
  <si>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</si>
  <si>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</si>
  <si>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</si>
  <si>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</si>
  <si>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</si>
  <si>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</si>
  <si>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</si>
  <si>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</si>
  <si>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</si>
  <si>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</si>
  <si>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</si>
  <si>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</si>
  <si>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</si>
  <si>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</si>
  <si>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</si>
  <si>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</si>
  <si>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</si>
  <si>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</si>
  <si>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</si>
  <si>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</si>
  <si>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</si>
  <si>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</si>
  <si>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</si>
  <si>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</si>
  <si>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</si>
  <si>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</si>
  <si>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</si>
  <si>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</si>
  <si>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</si>
  <si>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</si>
  <si>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</si>
  <si>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</si>
  <si>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</si>
  <si>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</si>
  <si>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</si>
  <si>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</si>
  <si>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</si>
  <si>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</si>
  <si>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</si>
  <si>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</si>
  <si>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</si>
  <si>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</si>
  <si>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</si>
  <si>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</si>
  <si>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</si>
  <si>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</si>
  <si>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</si>
  <si>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</si>
  <si>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</si>
  <si>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</si>
  <si>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</si>
  <si>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</si>
  <si>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</si>
  <si>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</si>
  <si>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</si>
  <si>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</si>
  <si>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</si>
  <si>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</si>
  <si>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</si>
  <si>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</si>
  <si>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</si>
  <si>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</si>
  <si>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</si>
  <si>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</si>
  <si>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</si>
  <si>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</si>
  <si>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</si>
  <si>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</si>
  <si>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</si>
  <si>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</si>
  <si>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</si>
  <si>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</si>
  <si>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</si>
  <si>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</si>
  <si>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</si>
  <si>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</si>
  <si>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</si>
  <si>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</si>
  <si>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</si>
  <si>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</si>
  <si>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</si>
  <si>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</si>
  <si>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</si>
  <si>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</si>
  <si>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</si>
  <si>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</si>
  <si>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</si>
  <si>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</si>
  <si>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</si>
  <si>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</si>
  <si>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</si>
  <si>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</si>
  <si>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</si>
  <si>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</si>
  <si>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</si>
  <si>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</si>
  <si>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</si>
  <si>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</si>
  <si>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</si>
  <si>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</si>
  <si>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</si>
  <si>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</si>
  <si>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</si>
  <si>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</si>
  <si>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</si>
  <si>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</si>
  <si>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</si>
  <si>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</si>
  <si>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</si>
  <si>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</si>
  <si>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</si>
  <si>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</si>
  <si>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</si>
  <si>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</si>
  <si>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</si>
  <si>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</si>
  <si>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</si>
  <si>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</si>
  <si>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</si>
  <si>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</si>
  <si>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</si>
  <si>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</si>
  <si>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</si>
  <si>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</si>
  <si>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</si>
  <si>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</si>
  <si>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</si>
  <si>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</si>
  <si>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</si>
  <si>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</si>
  <si>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</si>
  <si>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</si>
  <si>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</si>
  <si>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</si>
  <si>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</si>
  <si>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</si>
  <si>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</si>
  <si>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</si>
  <si>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</si>
  <si>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</si>
  <si>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</si>
  <si>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</si>
  <si>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</si>
  <si>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</si>
  <si>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</si>
  <si>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</si>
  <si>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</si>
  <si>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</si>
  <si>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</si>
  <si>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</si>
  <si>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</si>
  <si>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</si>
  <si>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</si>
  <si>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</si>
  <si>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</si>
  <si>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</si>
  <si>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</si>
  <si>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</si>
  <si>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</si>
  <si>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</si>
  <si>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</si>
  <si>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</si>
  <si>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</si>
  <si>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</si>
  <si>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</si>
  <si>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</si>
  <si>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</si>
  <si>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</si>
  <si>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</si>
  <si>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</si>
  <si>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</si>
  <si>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</si>
  <si>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</si>
  <si>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</si>
  <si>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</si>
  <si>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</si>
  <si>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</si>
  <si>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</si>
  <si>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</si>
  <si>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</si>
  <si>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</si>
  <si>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</si>
  <si>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</si>
  <si>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</si>
  <si>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</si>
  <si>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</si>
  <si>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</si>
  <si>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</si>
  <si>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</si>
  <si>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</si>
  <si>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</si>
  <si>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</si>
  <si>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</si>
  <si>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</si>
  <si>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</si>
  <si>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</si>
  <si>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</si>
  <si>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</si>
  <si>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</si>
  <si>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</si>
  <si>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</si>
  <si>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</si>
  <si>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</si>
  <si>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</si>
  <si>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</si>
  <si>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</si>
  <si>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</si>
  <si>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</si>
  <si>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</si>
  <si>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</si>
  <si>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</si>
  <si>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</si>
  <si>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</si>
  <si>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</si>
  <si>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</si>
  <si>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</si>
  <si>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</si>
  <si>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</si>
  <si>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</si>
  <si>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</si>
  <si>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</si>
  <si>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</si>
  <si>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</si>
  <si>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</si>
  <si>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</si>
  <si>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</si>
  <si>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</si>
  <si>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</si>
  <si>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</si>
  <si>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</si>
  <si>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</si>
  <si>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</si>
  <si>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</si>
  <si>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</si>
  <si>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</si>
  <si>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</si>
  <si>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</si>
  <si>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</si>
  <si>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</si>
  <si>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</si>
  <si>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</si>
  <si>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</si>
  <si>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</si>
  <si>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</si>
  <si>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</si>
  <si>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</si>
  <si>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</si>
  <si>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</si>
  <si>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</si>
  <si>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</si>
  <si>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</si>
  <si>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</si>
  <si>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</si>
  <si>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</si>
  <si>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</si>
  <si>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</si>
  <si>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</si>
  <si>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</si>
  <si>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</si>
  <si>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</si>
  <si>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</si>
  <si>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</si>
  <si>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</si>
  <si>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</si>
  <si>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</si>
  <si>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</si>
  <si>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</si>
  <si>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</si>
  <si>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</si>
  <si>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</si>
  <si>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</si>
  <si>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</si>
  <si>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</si>
  <si>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</si>
  <si>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</si>
  <si>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</si>
  <si>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</si>
  <si>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</si>
  <si>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</si>
  <si>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</si>
  <si>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</si>
  <si>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</si>
  <si>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</si>
  <si>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</si>
  <si>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</si>
  <si>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</si>
  <si>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</si>
  <si>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</si>
  <si>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</si>
  <si>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</si>
  <si>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</si>
  <si>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</si>
  <si>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</si>
  <si>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</si>
  <si>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</si>
  <si>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</si>
  <si>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</si>
  <si>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</si>
  <si>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</si>
  <si>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</si>
  <si>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</si>
  <si>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</si>
  <si>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</si>
  <si>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</si>
  <si>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</si>
  <si>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</si>
  <si>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</si>
  <si>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</si>
  <si>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</si>
  <si>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</si>
  <si>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</si>
  <si>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</si>
  <si>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</si>
  <si>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</si>
  <si>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</si>
  <si>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</si>
  <si>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</si>
  <si>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</si>
  <si>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</si>
  <si>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</si>
  <si>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</si>
  <si>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</si>
  <si>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</si>
  <si>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</si>
  <si>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</si>
  <si>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</si>
  <si>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</si>
  <si>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</si>
  <si>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</si>
  <si>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</si>
  <si>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</si>
  <si>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</si>
  <si>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</si>
  <si>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</si>
  <si>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</si>
  <si>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</si>
  <si>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</si>
  <si>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</si>
  <si>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</si>
  <si>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</si>
  <si>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</si>
  <si>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</si>
  <si>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</si>
  <si>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</si>
  <si>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</si>
  <si>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</si>
  <si>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</si>
  <si>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</si>
  <si>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</si>
  <si>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</si>
  <si>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</si>
  <si>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</si>
  <si>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</si>
  <si>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</si>
  <si>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</si>
  <si>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</si>
  <si>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</si>
  <si>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</si>
  <si>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</si>
  <si>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</si>
  <si>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</si>
  <si>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</si>
  <si>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</si>
  <si>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</si>
  <si>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</si>
  <si>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</si>
  <si>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</si>
  <si>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</si>
  <si>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</si>
  <si>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</si>
  <si>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</si>
  <si>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</si>
  <si>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</si>
  <si>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</si>
  <si>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</si>
  <si>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</si>
  <si>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</si>
  <si>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</si>
  <si>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</si>
  <si>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</si>
  <si>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</si>
  <si>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</si>
  <si>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</si>
  <si>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</si>
  <si>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</si>
  <si>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</si>
  <si>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</si>
  <si>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</si>
  <si>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</si>
  <si>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</si>
  <si>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</si>
  <si>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</si>
  <si>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</si>
  <si>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</si>
  <si>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</si>
  <si>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</si>
  <si>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</si>
  <si>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</si>
  <si>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</si>
  <si>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</si>
  <si>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</si>
  <si>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</si>
  <si>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</si>
  <si>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</si>
  <si>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</si>
  <si>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</si>
  <si>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</si>
  <si>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</si>
  <si>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</si>
  <si>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</si>
  <si>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</si>
  <si>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</si>
  <si>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</si>
  <si>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</si>
  <si>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</si>
  <si>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</si>
  <si>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</si>
  <si>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</si>
  <si>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</si>
  <si>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</si>
  <si>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</si>
  <si>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</si>
  <si>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</si>
  <si>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</si>
  <si>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</si>
  <si>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</si>
  <si>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</si>
  <si>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</si>
  <si>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</si>
  <si>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</si>
  <si>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</si>
  <si>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</si>
  <si>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</si>
  <si>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</si>
  <si>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</si>
  <si>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</si>
  <si>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</si>
  <si>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</si>
  <si>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</si>
  <si>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</si>
  <si>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</si>
  <si>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</si>
  <si>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</si>
  <si>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</si>
  <si>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</si>
  <si>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</si>
  <si>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</si>
  <si>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</si>
  <si>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</si>
  <si>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</si>
  <si>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</si>
  <si>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</si>
  <si>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</si>
  <si>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</si>
  <si>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</si>
  <si>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</si>
  <si>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</si>
  <si>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</si>
  <si>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</si>
  <si>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</si>
  <si>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</si>
  <si>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</si>
  <si>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</si>
  <si>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</si>
  <si>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</si>
  <si>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</si>
  <si>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</si>
  <si>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</si>
  <si>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</si>
  <si>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</si>
  <si>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</si>
  <si>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</si>
  <si>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</si>
  <si>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</si>
  <si>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</si>
  <si>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</si>
  <si>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</si>
  <si>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</si>
  <si>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</si>
  <si>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</si>
  <si>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</si>
  <si>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</si>
  <si>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</si>
  <si>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</si>
  <si>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</si>
  <si>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</si>
  <si>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</si>
  <si>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</si>
  <si>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</si>
  <si>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</si>
  <si>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</si>
  <si>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</si>
  <si>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</si>
  <si>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</si>
  <si>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</si>
  <si>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</si>
  <si>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</si>
  <si>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</si>
  <si>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</si>
  <si>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</si>
  <si>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</si>
  <si>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</si>
  <si>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</si>
  <si>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</si>
  <si>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</si>
  <si>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</si>
  <si>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</si>
  <si>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</si>
  <si>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</si>
  <si>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</si>
  <si>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</si>
  <si>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</si>
  <si>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</si>
  <si>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</si>
  <si>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</si>
  <si>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</si>
  <si>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</si>
  <si>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</si>
  <si>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</si>
  <si>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</si>
  <si>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</si>
  <si>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</si>
  <si>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</si>
  <si>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</si>
  <si>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</si>
  <si>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</si>
  <si>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</si>
  <si>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</si>
  <si>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</si>
  <si>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</si>
  <si>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</si>
  <si>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</si>
  <si>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</si>
  <si>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</si>
  <si>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</si>
  <si>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</si>
  <si>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</si>
  <si>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</si>
  <si>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</si>
  <si>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</si>
  <si>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</si>
  <si>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</si>
  <si>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</si>
  <si>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</si>
  <si>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</si>
  <si>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</si>
  <si>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</si>
  <si>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</si>
  <si>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</si>
  <si>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</si>
  <si>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</si>
  <si>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</si>
  <si>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</si>
  <si>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</si>
  <si>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</si>
  <si>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</si>
  <si>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</si>
  <si>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</si>
  <si>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</si>
  <si>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</si>
  <si>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</si>
  <si>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</si>
  <si>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</si>
  <si>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</si>
  <si>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</si>
  <si>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</si>
  <si>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</si>
  <si>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</si>
  <si>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</si>
  <si>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</si>
  <si>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</si>
  <si>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</si>
  <si>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</si>
  <si>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</si>
  <si>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</si>
  <si>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</si>
  <si>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</si>
  <si>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</si>
  <si>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</si>
  <si>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</si>
  <si>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</si>
  <si>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</si>
  <si>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</si>
  <si>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</si>
  <si>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</si>
  <si>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</si>
  <si>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</si>
  <si>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</si>
  <si>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</si>
  <si>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</si>
  <si>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</si>
  <si>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</si>
  <si>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</si>
  <si>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</si>
  <si>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</si>
  <si>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</si>
  <si>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</si>
  <si>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</si>
  <si>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</si>
  <si>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</si>
  <si>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</si>
  <si>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</si>
  <si>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</si>
  <si>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</si>
  <si>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</si>
  <si>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</si>
  <si>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</si>
  <si>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</si>
  <si>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</si>
  <si>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</si>
  <si>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</si>
  <si>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</si>
  <si>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</si>
  <si>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</si>
  <si>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</si>
  <si>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</si>
  <si>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</si>
  <si>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</si>
  <si>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</si>
  <si>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</si>
  <si>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</si>
  <si>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</si>
  <si>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</si>
  <si>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</si>
  <si>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</si>
  <si>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</si>
  <si>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</si>
  <si>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</si>
  <si>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</si>
  <si>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</si>
  <si>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</si>
  <si>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</si>
  <si>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</si>
  <si>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</si>
  <si>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</si>
  <si>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</si>
  <si>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</si>
  <si>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</si>
  <si>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</si>
  <si>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</si>
  <si>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</si>
  <si>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</si>
  <si>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</si>
  <si>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</si>
  <si>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</si>
  <si>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</si>
  <si>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</si>
  <si>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</si>
  <si>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</si>
  <si>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</si>
  <si>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</si>
  <si>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</si>
  <si>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</si>
  <si>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</si>
  <si>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</si>
  <si>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</si>
  <si>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</si>
  <si>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</si>
  <si>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</si>
  <si>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</si>
  <si>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</si>
  <si>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</si>
  <si>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</si>
  <si>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</si>
  <si>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</si>
  <si>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</si>
  <si>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</si>
  <si>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</si>
  <si>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</si>
  <si>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</si>
  <si>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</si>
  <si>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</si>
  <si>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</si>
  <si>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</si>
  <si>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</si>
  <si>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</si>
  <si>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</si>
  <si>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</si>
  <si>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</si>
  <si>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</si>
  <si>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</si>
  <si>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</si>
  <si>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</si>
  <si>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</si>
  <si>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</si>
  <si>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</si>
  <si>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</si>
  <si>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</si>
  <si>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</si>
  <si>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</si>
  <si>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</si>
  <si>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</si>
  <si>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</si>
  <si>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</si>
  <si>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</si>
  <si>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</si>
  <si>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</si>
  <si>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</si>
  <si>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</si>
  <si>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</si>
  <si>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</si>
  <si>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</si>
  <si>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</si>
  <si>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</si>
  <si>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</si>
  <si>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</si>
  <si>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</si>
  <si>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</si>
  <si>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</si>
  <si>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</si>
  <si>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</si>
  <si>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</si>
  <si>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</si>
  <si>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</si>
  <si>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</si>
  <si>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</si>
  <si>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</si>
  <si>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</si>
  <si>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</si>
  <si>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</si>
  <si>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</si>
  <si>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</si>
  <si>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</si>
  <si>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</si>
  <si>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</si>
  <si>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</si>
  <si>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</si>
  <si>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</si>
  <si>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</si>
  <si>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</si>
  <si>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</si>
  <si>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</si>
  <si>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</si>
  <si>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</si>
  <si>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</si>
  <si>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</si>
  <si>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</si>
  <si>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</si>
  <si>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</si>
  <si>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</si>
  <si>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</si>
  <si>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</si>
  <si>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</si>
  <si>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</si>
  <si>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</si>
  <si>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</si>
  <si>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</si>
  <si>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</si>
  <si>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</si>
  <si>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</si>
  <si>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</si>
  <si>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</si>
  <si>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</si>
  <si>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</si>
  <si>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</si>
  <si>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</si>
  <si>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</si>
  <si>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</si>
  <si>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</si>
  <si>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</si>
  <si>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</si>
  <si>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</si>
  <si>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</si>
  <si>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</si>
  <si>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</si>
  <si>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</si>
  <si>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</si>
  <si>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</si>
  <si>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</si>
  <si>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</si>
  <si>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</si>
  <si>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</si>
  <si>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</si>
  <si>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</si>
  <si>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</si>
  <si>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</si>
  <si>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</si>
  <si>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</si>
  <si>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</si>
  <si>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</si>
  <si>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</si>
  <si>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</si>
  <si>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</si>
  <si>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</si>
  <si>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</si>
  <si>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</si>
  <si>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</si>
  <si>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</si>
  <si>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</si>
  <si>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</si>
  <si>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</si>
  <si>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</si>
  <si>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</si>
  <si>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</si>
  <si>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</si>
  <si>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</si>
  <si>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</si>
  <si>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</si>
  <si>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</si>
  <si>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</si>
  <si>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</si>
  <si>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</si>
  <si>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</si>
  <si>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</si>
  <si>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</si>
  <si>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</si>
  <si>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</si>
  <si>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</si>
  <si>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</si>
  <si>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</si>
  <si>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</si>
  <si>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</si>
  <si>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</si>
  <si>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</si>
  <si>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</si>
  <si>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</si>
  <si>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</si>
  <si>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</si>
  <si>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</si>
  <si>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</si>
  <si>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</si>
  <si>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</si>
  <si>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</si>
  <si>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</si>
  <si>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</si>
  <si>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</si>
  <si>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</si>
  <si>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</si>
  <si>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</si>
  <si>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</si>
  <si>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</si>
  <si>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</si>
  <si>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</si>
  <si>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</si>
  <si>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</si>
  <si>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</si>
  <si>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</si>
  <si>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</si>
  <si>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</si>
  <si>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</si>
  <si>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</si>
  <si>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</si>
  <si>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</si>
  <si>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</si>
  <si>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</si>
  <si>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</si>
  <si>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</si>
  <si>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</si>
  <si>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</si>
  <si>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</si>
  <si>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</si>
  <si>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</si>
  <si>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</si>
  <si>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</si>
  <si>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</si>
  <si>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</si>
  <si>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</si>
  <si>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</si>
  <si>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</si>
  <si>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</si>
  <si>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</si>
  <si>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</si>
  <si>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</si>
  <si>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</si>
  <si>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</si>
  <si>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</si>
  <si>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</si>
  <si>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</si>
  <si>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</si>
  <si>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</si>
  <si>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</si>
  <si>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</si>
  <si>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</si>
  <si>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</si>
  <si>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</si>
  <si>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</si>
  <si>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</si>
  <si>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</si>
  <si>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</si>
  <si>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</si>
  <si>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</si>
  <si>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</si>
  <si>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</si>
  <si>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</si>
  <si>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</si>
  <si>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</si>
  <si>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</si>
  <si>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</si>
  <si>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</si>
  <si>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</si>
  <si>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</si>
  <si>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</si>
  <si>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</si>
  <si>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</si>
  <si>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</si>
  <si>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</si>
  <si>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</si>
  <si>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</si>
  <si>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</si>
  <si>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</si>
  <si>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</si>
  <si>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</si>
  <si>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</si>
  <si>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</si>
  <si>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</si>
  <si>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</si>
  <si>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</si>
  <si>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</si>
  <si>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</si>
  <si>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</si>
  <si>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</si>
  <si>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</si>
  <si>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</si>
  <si>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</si>
  <si>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</si>
  <si>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</si>
  <si>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</si>
  <si>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</si>
  <si>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</si>
  <si>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</si>
  <si>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</si>
  <si>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</si>
  <si>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</si>
  <si>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</si>
  <si>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</si>
  <si>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</si>
  <si>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</si>
  <si>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</si>
  <si>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</si>
  <si>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</si>
  <si>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</si>
  <si>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</si>
  <si>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</si>
  <si>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</si>
  <si>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</si>
  <si>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</si>
  <si>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</si>
  <si>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</si>
  <si>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</si>
  <si>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</si>
  <si>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</si>
  <si>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</si>
  <si>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</si>
  <si>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</si>
  <si>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</si>
  <si>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</si>
  <si>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</si>
  <si>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</si>
  <si>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</si>
  <si>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</si>
  <si>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</si>
  <si>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</si>
  <si>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</si>
  <si>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</si>
  <si>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</si>
  <si>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</si>
  <si>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</si>
  <si>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</si>
  <si>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</si>
  <si>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</si>
  <si>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</si>
  <si>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</si>
  <si>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</si>
  <si>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</si>
  <si>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</si>
  <si>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</si>
  <si>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</si>
  <si>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</si>
  <si>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</si>
  <si>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</si>
  <si>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</si>
  <si>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</si>
  <si>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</si>
  <si>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</si>
  <si>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</si>
  <si>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</si>
  <si>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</si>
  <si>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</si>
  <si>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</si>
  <si>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</si>
  <si>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</si>
  <si>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</si>
  <si>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</si>
  <si>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</si>
  <si>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</si>
  <si>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</si>
  <si>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</si>
  <si>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</si>
  <si>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</si>
  <si>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</si>
  <si>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</si>
  <si>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</si>
  <si>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</si>
  <si>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</si>
  <si>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</si>
  <si>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</si>
  <si>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</si>
  <si>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</si>
  <si>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</si>
  <si>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</si>
  <si>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</si>
  <si>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</si>
  <si>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</si>
  <si>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</si>
  <si>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</si>
  <si>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</si>
  <si>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</si>
  <si>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</si>
  <si>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</si>
  <si>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</si>
  <si>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</si>
  <si>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</si>
  <si>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</si>
  <si>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</si>
  <si>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</si>
  <si>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</si>
  <si>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</si>
  <si>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</si>
  <si>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</si>
  <si>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</si>
  <si>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</si>
  <si>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</si>
  <si>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</si>
  <si>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</si>
  <si>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</si>
  <si>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</si>
  <si>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</si>
  <si>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</si>
  <si>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</si>
  <si>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</si>
  <si>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</si>
  <si>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</si>
  <si>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</si>
  <si>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</si>
  <si>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</si>
  <si>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</si>
  <si>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</si>
  <si>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</si>
  <si>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</si>
  <si>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</si>
  <si>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</si>
  <si>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</si>
  <si>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</si>
  <si>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</si>
  <si>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</si>
  <si>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</si>
  <si>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</si>
  <si>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</si>
  <si>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</si>
  <si>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</si>
  <si>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</si>
  <si>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</si>
  <si>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</si>
  <si>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</si>
  <si>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</si>
  <si>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</si>
  <si>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</si>
  <si>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</si>
  <si>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</si>
  <si>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</si>
  <si>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</si>
  <si>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</si>
  <si>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</si>
  <si>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</si>
  <si>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</si>
  <si>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</si>
  <si>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</si>
  <si>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</si>
  <si>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</si>
  <si>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</si>
  <si>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</si>
  <si>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</si>
  <si>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</si>
  <si>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</si>
  <si>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</si>
  <si>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</si>
  <si>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</si>
  <si>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</si>
  <si>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</si>
  <si>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</si>
  <si>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</si>
  <si>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</si>
  <si>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</si>
  <si>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</si>
  <si>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</si>
  <si>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</si>
  <si>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</si>
  <si>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</si>
  <si>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</si>
  <si>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</si>
  <si>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</si>
  <si>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</si>
  <si>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</si>
  <si>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</si>
  <si>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</si>
  <si>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</si>
  <si>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</si>
  <si>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</si>
  <si>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</si>
  <si>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</si>
  <si>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</si>
  <si>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</si>
  <si>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</si>
  <si>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</si>
  <si>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</si>
  <si>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</si>
  <si>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</si>
  <si>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</si>
  <si>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</si>
  <si>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</si>
  <si>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</si>
  <si>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</si>
  <si>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</si>
  <si>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</si>
  <si>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</si>
  <si>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</si>
  <si>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</si>
  <si>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</si>
  <si>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</si>
  <si>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</si>
  <si>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</si>
  <si>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</si>
  <si>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</si>
  <si>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</si>
  <si>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</si>
  <si>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</si>
  <si>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</si>
  <si>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</si>
  <si>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</si>
  <si>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</si>
  <si>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</si>
  <si>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</si>
  <si>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</si>
  <si>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</si>
  <si>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</si>
  <si>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</si>
  <si>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</si>
  <si>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</si>
  <si>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</si>
  <si>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</si>
  <si>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</si>
  <si>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</si>
  <si>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</si>
  <si>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</si>
  <si>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</si>
  <si>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</si>
  <si>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</si>
  <si>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</si>
  <si>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</si>
  <si>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</si>
  <si>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</si>
  <si>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</si>
  <si>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</si>
  <si>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</si>
  <si>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</si>
  <si>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</si>
  <si>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</si>
  <si>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</si>
  <si>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</si>
  <si>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</si>
  <si>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</si>
  <si>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</si>
  <si>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</si>
  <si>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</si>
  <si>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</si>
  <si>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</si>
  <si>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</si>
  <si>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</si>
  <si>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</si>
  <si>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</si>
  <si>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</si>
  <si>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</si>
  <si>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</si>
  <si>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</si>
  <si>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</si>
  <si>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</si>
  <si>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</si>
  <si>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</si>
  <si>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</si>
  <si>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</si>
  <si>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</si>
  <si>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</si>
  <si>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</si>
  <si>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</si>
  <si>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</si>
  <si>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</si>
  <si>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</si>
  <si>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</si>
  <si>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</si>
  <si>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</si>
  <si>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</si>
  <si>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</si>
  <si>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</si>
  <si>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</si>
  <si>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</si>
  <si>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</si>
  <si>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</si>
  <si>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</si>
  <si>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</si>
  <si>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</si>
  <si>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</si>
  <si>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</si>
  <si>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</si>
  <si>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</si>
  <si>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</si>
  <si>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</si>
  <si>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</si>
  <si>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</si>
  <si>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</si>
  <si>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</si>
  <si>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</si>
  <si>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</si>
  <si>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</si>
  <si>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</si>
  <si>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</si>
  <si>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</si>
  <si>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</si>
  <si>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</si>
  <si>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</si>
  <si>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</si>
  <si>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</si>
  <si>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</si>
  <si>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</si>
  <si>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</si>
  <si>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</si>
  <si>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</si>
  <si>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</si>
  <si>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</si>
  <si>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</si>
  <si>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</si>
  <si>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</si>
  <si>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</si>
  <si>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</si>
  <si>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</si>
  <si>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</si>
  <si>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</si>
  <si>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</si>
  <si>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</si>
  <si>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</si>
  <si>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</si>
  <si>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</si>
  <si>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</si>
  <si>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</si>
  <si>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</si>
  <si>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</si>
  <si>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</si>
  <si>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</si>
  <si>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</si>
  <si>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</si>
  <si>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</si>
  <si>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</si>
  <si>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</si>
  <si>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</si>
  <si>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</si>
  <si>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</si>
  <si>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</si>
  <si>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</si>
  <si>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</si>
  <si>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</si>
  <si>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</si>
  <si>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</si>
  <si>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</si>
  <si>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</si>
  <si>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</si>
  <si>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</si>
  <si>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</si>
  <si>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</si>
  <si>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</si>
  <si>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</si>
  <si>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</si>
  <si>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</si>
  <si>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</si>
  <si>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</si>
  <si>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</si>
  <si>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</si>
  <si>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</si>
  <si>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</si>
  <si>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</si>
  <si>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</si>
  <si>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</si>
  <si>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</si>
  <si>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</si>
  <si>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</si>
  <si>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</si>
  <si>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</si>
  <si>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</si>
  <si>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</si>
  <si>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</si>
  <si>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</si>
  <si>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</si>
  <si>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</si>
  <si>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</si>
  <si>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</si>
  <si>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</si>
  <si>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</si>
  <si>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</si>
  <si>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</si>
  <si>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</si>
  <si>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</si>
  <si>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</si>
  <si>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</si>
  <si>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</si>
  <si>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</si>
  <si>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</si>
  <si>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</si>
  <si>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</si>
  <si>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</si>
  <si>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</si>
  <si>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</si>
  <si>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</si>
  <si>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</si>
  <si>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</si>
  <si>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</si>
  <si>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</si>
  <si>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</si>
  <si>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</si>
  <si>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</si>
  <si>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</si>
  <si>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</si>
  <si>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</si>
  <si>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</si>
  <si>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</si>
  <si>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</si>
  <si>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</si>
  <si>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</si>
  <si>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</si>
  <si>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</si>
  <si>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</si>
  <si>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</si>
  <si>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</si>
  <si>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</si>
  <si>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</si>
  <si>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</si>
  <si>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</si>
  <si>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</si>
  <si>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</si>
  <si>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</si>
  <si>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</si>
  <si>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</si>
  <si>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</si>
  <si>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</si>
  <si>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</si>
  <si>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</si>
  <si>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</si>
  <si>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</si>
  <si>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</si>
  <si>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</si>
  <si>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</si>
  <si>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</si>
  <si>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</si>
  <si>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</si>
  <si>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</si>
  <si>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</si>
  <si>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</si>
  <si>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</si>
  <si>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</si>
  <si>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</si>
  <si>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</si>
  <si>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</si>
  <si>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</si>
  <si>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</si>
  <si>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</si>
  <si>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</si>
  <si>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</si>
  <si>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</si>
  <si>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</si>
  <si>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</si>
  <si>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</si>
  <si>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</si>
  <si>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</si>
  <si>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</si>
  <si>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</si>
  <si>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</si>
  <si>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</si>
  <si>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</si>
  <si>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</si>
  <si>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</si>
  <si>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</si>
  <si>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</si>
  <si>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</si>
  <si>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</si>
  <si>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</si>
  <si>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</si>
  <si>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</si>
  <si>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</si>
  <si>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</si>
  <si>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</si>
  <si>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</si>
  <si>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</si>
  <si>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</si>
  <si>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</si>
  <si>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</si>
  <si>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</si>
  <si>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</si>
  <si>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</si>
  <si>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</si>
  <si>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</si>
  <si>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</si>
  <si>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</si>
  <si>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</si>
  <si>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</si>
  <si>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</si>
  <si>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</si>
  <si>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</si>
  <si>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</si>
  <si>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</si>
  <si>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</si>
  <si>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</si>
  <si>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</si>
  <si>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</si>
  <si>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</si>
  <si>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</si>
  <si>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</si>
  <si>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</si>
  <si>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</si>
  <si>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</si>
  <si>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</si>
  <si>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</si>
  <si>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</si>
  <si>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</si>
  <si>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</si>
  <si>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</si>
  <si>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</si>
  <si>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</si>
  <si>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</si>
  <si>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</si>
  <si>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</si>
  <si>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</si>
  <si>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</si>
  <si>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</si>
  <si>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</si>
  <si>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</si>
  <si>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</si>
  <si>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</si>
  <si>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</si>
  <si>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</si>
  <si>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</si>
  <si>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</si>
  <si>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</si>
  <si>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</si>
  <si>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</si>
  <si>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</si>
  <si>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</si>
  <si>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</si>
  <si>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</si>
  <si>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</si>
  <si>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</si>
  <si>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</si>
  <si>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</si>
  <si>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</si>
  <si>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</si>
  <si>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</si>
  <si>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</si>
  <si>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</si>
  <si>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</si>
  <si>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</si>
  <si>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</si>
  <si>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</si>
  <si>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</si>
  <si>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</si>
  <si>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</si>
  <si>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</si>
  <si>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</si>
  <si>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</si>
  <si>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</si>
  <si>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</si>
  <si>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</si>
  <si>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</si>
  <si>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</si>
  <si>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</si>
  <si>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</si>
  <si>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</si>
  <si>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</si>
  <si>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</si>
  <si>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</si>
  <si>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</si>
  <si>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</si>
  <si>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</si>
  <si>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</si>
  <si>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</si>
  <si>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</si>
  <si>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</si>
  <si>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</si>
  <si>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</si>
  <si>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</si>
  <si>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</si>
  <si>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</si>
  <si>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</si>
  <si>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</si>
  <si>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</si>
  <si>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</si>
  <si>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</si>
  <si>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</si>
  <si>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</si>
  <si>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</si>
  <si>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</si>
  <si>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</si>
  <si>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</si>
  <si>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</si>
  <si>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</si>
  <si>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</si>
  <si>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</si>
  <si>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</si>
  <si>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</si>
  <si>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</si>
  <si>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</si>
  <si>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</si>
  <si>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</si>
  <si>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</si>
  <si>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</si>
  <si>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</si>
  <si>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</si>
  <si>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</si>
  <si>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</si>
  <si>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</si>
  <si>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</si>
  <si>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</si>
  <si>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</si>
  <si>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</si>
  <si>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</si>
  <si>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</si>
  <si>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</si>
  <si>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</si>
  <si>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</si>
  <si>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</si>
  <si>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</si>
  <si>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</si>
  <si>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</si>
  <si>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</si>
  <si>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</si>
  <si>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</si>
  <si>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</si>
  <si>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</si>
  <si>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</si>
  <si>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</si>
  <si>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</si>
  <si>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</si>
  <si>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</si>
  <si>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</si>
  <si>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</si>
  <si>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</si>
  <si>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</si>
  <si>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</si>
  <si>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</si>
  <si>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</si>
  <si>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</si>
  <si>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</si>
  <si>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</si>
  <si>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</si>
  <si>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</si>
  <si>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</si>
  <si>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</si>
  <si>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</si>
  <si>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</si>
  <si>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</si>
  <si>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</si>
  <si>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</si>
  <si>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</si>
  <si>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</si>
  <si>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</si>
  <si>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</si>
  <si>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</si>
  <si>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</si>
  <si>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</si>
  <si>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</si>
  <si>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</si>
  <si>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</si>
  <si>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</si>
  <si>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</si>
  <si>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</si>
  <si>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</si>
  <si>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</si>
  <si>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</si>
  <si>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</si>
  <si>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</si>
  <si>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</si>
  <si>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</si>
  <si>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</si>
  <si>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</si>
  <si>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</si>
  <si>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</si>
  <si>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</si>
  <si>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</si>
  <si>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</si>
  <si>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</si>
  <si>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</si>
  <si>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</si>
  <si>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</si>
  <si>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</si>
  <si>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</si>
  <si>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</si>
  <si>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</si>
  <si>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</si>
  <si>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</si>
  <si>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</si>
  <si>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</si>
  <si>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</si>
  <si>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</si>
  <si>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</si>
  <si>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</si>
  <si>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</si>
  <si>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</si>
  <si>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</si>
  <si>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</si>
  <si>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</si>
  <si>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</si>
  <si>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</si>
  <si>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</si>
  <si>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</si>
  <si>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</si>
  <si>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</si>
  <si>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</si>
  <si>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</si>
  <si>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</si>
  <si>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</si>
  <si>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</si>
  <si>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</si>
  <si>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</si>
  <si>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</si>
  <si>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</si>
  <si>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</si>
  <si>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</si>
  <si>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</si>
  <si>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</si>
  <si>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</si>
  <si>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</si>
  <si>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</si>
  <si>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</si>
  <si>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</si>
  <si>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</si>
  <si>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</si>
  <si>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</si>
  <si>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</si>
  <si>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</si>
  <si>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</si>
  <si>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</si>
  <si>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</si>
  <si>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</si>
  <si>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</si>
  <si>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</si>
  <si>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</si>
  <si>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</si>
  <si>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</si>
  <si>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</si>
  <si>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</si>
  <si>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</si>
  <si>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</si>
  <si>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</si>
  <si>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</si>
  <si>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</si>
  <si>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</si>
  <si>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</si>
  <si>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</si>
  <si>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</si>
  <si>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</si>
  <si>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</si>
  <si>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</si>
  <si>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</si>
  <si>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</si>
  <si>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</si>
  <si>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</si>
  <si>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</si>
  <si>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</si>
  <si>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</si>
  <si>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</si>
  <si>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</si>
  <si>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</si>
  <si>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</si>
  <si>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</si>
  <si>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</si>
  <si>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</si>
  <si>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</si>
  <si>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</si>
  <si>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</si>
  <si>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</si>
  <si>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</si>
  <si>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</si>
  <si>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</si>
  <si>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</si>
  <si>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</si>
  <si>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</si>
  <si>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</si>
  <si>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</si>
  <si>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</si>
  <si>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</si>
  <si>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</si>
  <si>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</si>
  <si>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</si>
  <si>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</si>
  <si>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</si>
  <si>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</si>
  <si>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</si>
  <si>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</si>
  <si>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</si>
  <si>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</si>
  <si>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</si>
  <si>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</si>
  <si>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</si>
  <si>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</si>
  <si>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</si>
  <si>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</si>
  <si>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</si>
  <si>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</si>
  <si>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</si>
  <si>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</si>
  <si>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</si>
  <si>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</si>
  <si>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</si>
  <si>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</si>
  <si>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</si>
  <si>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</si>
  <si>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</si>
  <si>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</si>
  <si>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</si>
  <si>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</si>
  <si>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</si>
  <si>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</si>
  <si>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</si>
  <si>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</si>
  <si>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</si>
  <si>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</si>
  <si>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</si>
  <si>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</si>
  <si>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</si>
  <si>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</si>
  <si>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</si>
  <si>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</si>
  <si>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</si>
  <si>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</si>
  <si>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</si>
  <si>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</si>
  <si>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</si>
  <si>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</si>
  <si>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</si>
  <si>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</si>
  <si>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</si>
  <si>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</si>
  <si>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</si>
  <si>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</si>
  <si>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</si>
  <si>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</si>
  <si>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</si>
  <si>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</si>
  <si>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</si>
  <si>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</si>
  <si>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</si>
  <si>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</si>
  <si>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</si>
  <si>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</si>
  <si>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</si>
  <si>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</si>
  <si>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</si>
  <si>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</si>
  <si>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</si>
  <si>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</si>
  <si>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</si>
  <si>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</si>
  <si>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</si>
  <si>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</si>
  <si>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</si>
  <si>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</si>
  <si>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</si>
  <si>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</si>
  <si>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</si>
  <si>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</si>
  <si>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</si>
  <si>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</si>
  <si>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</si>
  <si>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</si>
  <si>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</si>
  <si>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</si>
  <si>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</si>
  <si>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</si>
  <si>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</si>
  <si>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</si>
  <si>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</si>
  <si>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</si>
  <si>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</si>
  <si>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</si>
  <si>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</si>
  <si>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</si>
  <si>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</si>
  <si>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</si>
  <si>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</si>
  <si>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</si>
  <si>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</si>
  <si>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</si>
  <si>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</si>
  <si>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</si>
  <si>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</si>
  <si>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</si>
  <si>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</si>
  <si>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</si>
  <si>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</si>
  <si>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</si>
  <si>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</si>
  <si>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</si>
  <si>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</si>
  <si>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</si>
  <si>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</si>
  <si>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</si>
  <si>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</si>
  <si>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</si>
  <si>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</si>
  <si>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</si>
  <si>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</si>
  <si>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</si>
  <si>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</si>
  <si>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</si>
  <si>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</si>
  <si>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</si>
  <si>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</si>
  <si>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</si>
  <si>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</si>
  <si>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</si>
  <si>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</si>
  <si>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</si>
  <si>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</si>
  <si>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</si>
  <si>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</si>
  <si>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</si>
  <si>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</si>
  <si>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</si>
  <si>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</si>
  <si>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</si>
  <si>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</si>
  <si>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</si>
  <si>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</si>
  <si>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</si>
  <si>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</si>
  <si>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</si>
  <si>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</si>
  <si>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</si>
  <si>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</si>
  <si>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</si>
  <si>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</si>
  <si>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</si>
  <si>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</si>
  <si>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</si>
  <si>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</si>
  <si>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</si>
  <si>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</si>
  <si>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</si>
  <si>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</si>
  <si>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</si>
  <si>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</si>
  <si>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</si>
  <si>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</si>
  <si>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</si>
  <si>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</si>
  <si>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</si>
  <si>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</si>
  <si>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</si>
  <si>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</si>
  <si>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</si>
  <si>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</si>
  <si>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</si>
  <si>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</si>
  <si>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</si>
  <si>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</si>
  <si>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</si>
  <si>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</si>
  <si>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</si>
  <si>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</si>
  <si>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</si>
  <si>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</si>
  <si>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</si>
  <si>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</si>
  <si>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</si>
  <si>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</si>
  <si>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</si>
  <si>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</si>
  <si>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</si>
  <si>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</si>
  <si>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</si>
  <si>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</si>
  <si>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</si>
  <si>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</si>
  <si>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</si>
  <si>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</si>
  <si>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</si>
  <si>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</si>
  <si>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</si>
  <si>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</si>
  <si>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</si>
  <si>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</si>
  <si>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</si>
  <si>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</si>
  <si>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</si>
  <si>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</si>
  <si>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</si>
  <si>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</si>
  <si>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</si>
  <si>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</si>
  <si>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</si>
  <si>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</si>
  <si>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</si>
  <si>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</si>
  <si>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</si>
  <si>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</si>
  <si>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</si>
  <si>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</si>
  <si>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</si>
  <si>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</si>
  <si>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</si>
  <si>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</si>
  <si>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</si>
  <si>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</si>
  <si>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</si>
  <si>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</si>
  <si>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</si>
  <si>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</si>
  <si>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</si>
  <si>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</si>
  <si>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</si>
  <si>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</si>
  <si>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</si>
  <si>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</si>
  <si>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</si>
  <si>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</si>
  <si>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</si>
  <si>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</si>
  <si>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</si>
  <si>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</si>
  <si>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</si>
  <si>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</si>
  <si>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</si>
  <si>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</si>
  <si>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</si>
  <si>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</si>
  <si>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</si>
  <si>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</si>
  <si>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</si>
  <si>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</si>
  <si>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</si>
  <si>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</si>
  <si>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</si>
  <si>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</si>
  <si>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</si>
  <si>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</si>
  <si>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</si>
  <si>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</si>
  <si>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</si>
  <si>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</si>
  <si>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</si>
  <si>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</si>
  <si>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</si>
  <si>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</si>
  <si>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</si>
  <si>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</si>
  <si>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</si>
  <si>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</si>
  <si>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</si>
  <si>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</si>
  <si>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</si>
  <si>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</si>
  <si>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</si>
  <si>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</si>
  <si>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</si>
  <si>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</si>
  <si>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</si>
  <si>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</si>
  <si>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</si>
  <si>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</si>
  <si>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</si>
  <si>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</si>
  <si>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</si>
  <si>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</si>
  <si>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</si>
  <si>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</si>
  <si>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</si>
  <si>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</si>
  <si>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</si>
  <si>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</si>
  <si>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</si>
  <si>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</si>
  <si>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</si>
  <si>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</si>
  <si>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</si>
  <si>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</si>
  <si>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</si>
  <si>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</si>
  <si>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</si>
  <si>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</si>
  <si>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</si>
  <si>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</si>
  <si>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</si>
  <si>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</si>
  <si>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</si>
  <si>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</si>
  <si>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</si>
  <si>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</si>
  <si>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</si>
  <si>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</si>
  <si>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</si>
  <si>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</si>
  <si>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</si>
  <si>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</si>
  <si>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</si>
  <si>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</si>
  <si>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</si>
  <si>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</si>
  <si>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</si>
  <si>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</si>
  <si>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</si>
  <si>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</si>
  <si>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</si>
  <si>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</si>
  <si>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</si>
  <si>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</si>
  <si>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</si>
  <si>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</si>
  <si>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</si>
  <si>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</si>
  <si>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</si>
  <si>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</si>
  <si>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</si>
  <si>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</si>
  <si>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</si>
  <si>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</si>
  <si>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</si>
  <si>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</si>
  <si>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</si>
  <si>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</si>
  <si>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</si>
  <si>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</si>
  <si>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</si>
  <si>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</si>
  <si>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</si>
  <si>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</si>
  <si>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</si>
  <si>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</si>
  <si>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</si>
  <si>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</si>
  <si>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</si>
  <si>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</si>
  <si>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</si>
  <si>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</si>
  <si>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</si>
  <si>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</si>
  <si>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</si>
  <si>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</si>
  <si>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</si>
  <si>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</si>
  <si>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</si>
  <si>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</si>
  <si>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</si>
  <si>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</si>
  <si>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</si>
  <si>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</si>
  <si>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</si>
  <si>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</si>
  <si>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</si>
  <si>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</si>
  <si>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</si>
  <si>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</si>
  <si>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</si>
  <si>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</si>
  <si>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</si>
  <si>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</si>
  <si>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</si>
  <si>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</si>
  <si>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</si>
  <si>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</si>
  <si>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</si>
  <si>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</si>
  <si>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</si>
  <si>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</si>
  <si>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</si>
  <si>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</si>
  <si>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</si>
  <si>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</si>
  <si>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</si>
  <si>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</si>
  <si>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</si>
  <si>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</si>
  <si>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</si>
  <si>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</si>
  <si>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</si>
  <si>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</si>
  <si>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</si>
  <si>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</si>
  <si>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</si>
  <si>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</si>
  <si>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</si>
  <si>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</si>
  <si>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</si>
  <si>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</si>
  <si>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</si>
  <si>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</si>
  <si>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</si>
  <si>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</si>
  <si>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</si>
  <si>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</si>
  <si>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</si>
  <si>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</si>
  <si>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</si>
  <si>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</si>
  <si>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</si>
  <si>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</si>
  <si>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</si>
  <si>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</si>
  <si>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</si>
  <si>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</si>
  <si>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</si>
  <si>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</si>
  <si>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</si>
  <si>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</si>
  <si>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</si>
  <si>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</si>
  <si>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</si>
  <si>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</si>
  <si>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</si>
  <si>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</si>
  <si>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</si>
  <si>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</si>
  <si>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</si>
  <si>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</si>
  <si>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</si>
  <si>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</si>
  <si>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</si>
  <si>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</si>
  <si>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</si>
  <si>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</si>
  <si>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</si>
  <si>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</si>
  <si>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</si>
  <si>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</si>
  <si>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</si>
  <si>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</si>
  <si>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</si>
  <si>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</si>
  <si>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</si>
  <si>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</si>
  <si>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</si>
  <si>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</si>
  <si>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</si>
  <si>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</si>
  <si>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</si>
  <si>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</si>
  <si>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</si>
  <si>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</si>
  <si>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</si>
  <si>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</si>
  <si>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</si>
  <si>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</si>
  <si>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</si>
  <si>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</si>
  <si>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</si>
  <si>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</si>
  <si>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</si>
  <si>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</si>
  <si>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</si>
  <si>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</si>
  <si>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</si>
  <si>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</si>
  <si>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</si>
  <si>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</si>
  <si>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</si>
  <si>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</si>
  <si>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</si>
  <si>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</si>
  <si>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</si>
  <si>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</si>
  <si>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</si>
  <si>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</si>
  <si>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</si>
  <si>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</si>
  <si>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</si>
  <si>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</si>
  <si>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</si>
  <si>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</si>
  <si>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</si>
  <si>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</si>
  <si>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</si>
  <si>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</si>
  <si>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</si>
  <si>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</si>
  <si>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</si>
  <si>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</si>
  <si>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</si>
  <si>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</si>
  <si>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</si>
  <si>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</si>
  <si>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</si>
  <si>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</si>
  <si>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</si>
  <si>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</si>
  <si>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</si>
  <si>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</si>
  <si>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</si>
  <si>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</si>
  <si>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</si>
  <si>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</si>
  <si>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</si>
  <si>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</si>
  <si>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</si>
  <si>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</si>
  <si>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</si>
  <si>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</si>
  <si>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</si>
  <si>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</si>
  <si>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</si>
  <si>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</si>
  <si>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</si>
  <si>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</si>
  <si>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</si>
  <si>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</si>
  <si>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</si>
  <si>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</si>
  <si>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</si>
  <si>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</si>
  <si>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</si>
  <si>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</si>
  <si>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</si>
  <si>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</si>
  <si>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</si>
  <si>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</si>
  <si>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</si>
  <si>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</si>
  <si>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</si>
  <si>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</si>
  <si>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</si>
  <si>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</si>
  <si>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</si>
  <si>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</si>
  <si>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</si>
  <si>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</si>
  <si>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</si>
  <si>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</si>
  <si>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</si>
  <si>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</si>
  <si>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</si>
  <si>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</si>
  <si>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</si>
  <si>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</si>
  <si>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</si>
  <si>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</si>
  <si>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</si>
  <si>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</si>
  <si>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</si>
  <si>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</si>
  <si>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</si>
  <si>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</si>
  <si>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</si>
  <si>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</si>
  <si>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</si>
  <si>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</si>
  <si>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</si>
  <si>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</si>
  <si>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</si>
  <si>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</si>
  <si>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</si>
  <si>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</si>
  <si>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</si>
  <si>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</si>
  <si>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</si>
  <si>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</si>
  <si>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</si>
  <si>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</si>
  <si>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</si>
  <si>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</si>
  <si>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</si>
  <si>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</si>
  <si>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</si>
  <si>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</si>
  <si>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</si>
  <si>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</si>
  <si>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</si>
  <si>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</si>
  <si>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</si>
  <si>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</si>
  <si>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</si>
  <si>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</si>
  <si>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</si>
  <si>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</si>
  <si>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</si>
  <si>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</si>
  <si>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</si>
  <si>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</si>
  <si>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</si>
  <si>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</si>
  <si>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</si>
  <si>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</si>
  <si>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</si>
  <si>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</si>
  <si>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</si>
  <si>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</si>
  <si>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</si>
  <si>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</si>
  <si>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</si>
  <si>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</si>
  <si>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</si>
  <si>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</si>
  <si>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</si>
  <si>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</si>
  <si>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</si>
  <si>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</si>
  <si>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</si>
  <si>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</si>
  <si>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</si>
  <si>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</si>
  <si>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</si>
  <si>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</si>
  <si>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</si>
  <si>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</si>
  <si>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</si>
  <si>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</si>
  <si>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</si>
  <si>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</si>
  <si>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</si>
  <si>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</si>
  <si>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</si>
  <si>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</si>
  <si>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</si>
  <si>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</si>
  <si>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</si>
  <si>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</si>
  <si>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</si>
  <si>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</si>
  <si>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</si>
  <si>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</si>
  <si>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</si>
  <si>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</si>
  <si>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</si>
  <si>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</si>
  <si>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</si>
  <si>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</si>
  <si>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</si>
  <si>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</si>
  <si>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</si>
  <si>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</si>
  <si>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</si>
  <si>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</si>
  <si>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</si>
  <si>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</si>
  <si>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</si>
  <si>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</si>
  <si>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</si>
  <si>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</si>
  <si>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</si>
  <si>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</si>
  <si>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</si>
  <si>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</si>
  <si>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</si>
  <si>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</si>
  <si>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</si>
  <si>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</si>
  <si>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</si>
  <si>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</si>
  <si>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</si>
  <si>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</si>
  <si>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</si>
  <si>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</si>
  <si>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</si>
  <si>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</si>
  <si>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</si>
  <si>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</si>
  <si>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</si>
  <si>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</si>
  <si>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</si>
  <si>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</si>
  <si>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</si>
  <si>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</si>
  <si>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</si>
  <si>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</si>
  <si>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</si>
  <si>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</si>
  <si>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</si>
  <si>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</si>
  <si>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</si>
  <si>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</si>
  <si>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</si>
  <si>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</si>
  <si>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</si>
  <si>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</si>
  <si>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</si>
  <si>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</si>
  <si>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</si>
  <si>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</si>
  <si>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</si>
  <si>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</si>
  <si>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</si>
  <si>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</si>
  <si>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</si>
  <si>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</si>
  <si>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</si>
  <si>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</si>
  <si>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</si>
  <si>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</si>
  <si>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</si>
  <si>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</si>
  <si>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</si>
  <si>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</si>
  <si>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</si>
  <si>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</si>
  <si>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</si>
  <si>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</si>
  <si>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</si>
  <si>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</si>
  <si>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</si>
  <si>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</si>
  <si>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</si>
  <si>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</si>
  <si>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</si>
  <si>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</si>
  <si>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</si>
  <si>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</si>
  <si>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</si>
  <si>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</si>
  <si>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</si>
  <si>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</si>
  <si>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</si>
  <si>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</si>
  <si>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</si>
  <si>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</si>
  <si>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</si>
  <si>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</si>
  <si>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</si>
  <si>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</si>
  <si>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</si>
  <si>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</si>
  <si>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</si>
  <si>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</si>
  <si>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</si>
  <si>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</si>
  <si>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</si>
  <si>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</si>
  <si>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</si>
  <si>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</si>
  <si>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</si>
  <si>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</si>
  <si>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</si>
  <si>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</si>
  <si>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</si>
  <si>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</si>
  <si>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</si>
  <si>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</si>
  <si>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</si>
  <si>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</si>
  <si>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</si>
  <si>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</si>
  <si>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</si>
  <si>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</si>
  <si>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</si>
  <si>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</si>
  <si>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</si>
  <si>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</si>
  <si>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</si>
  <si>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</si>
  <si>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</si>
  <si>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</si>
  <si>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</si>
  <si>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</si>
  <si>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</si>
  <si>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</si>
  <si>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</si>
  <si>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</si>
  <si>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</si>
  <si>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</si>
  <si>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</si>
  <si>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</si>
  <si>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</si>
  <si>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</si>
  <si>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</si>
  <si>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</si>
  <si>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</si>
  <si>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</si>
  <si>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</si>
  <si>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</si>
  <si>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</si>
  <si>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</si>
  <si>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</si>
  <si>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</si>
  <si>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</si>
  <si>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</si>
  <si>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</si>
  <si>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</si>
  <si>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</si>
  <si>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</si>
  <si>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</si>
  <si>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</si>
  <si>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</si>
  <si>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</si>
  <si>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</si>
  <si>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</si>
  <si>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</si>
  <si>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</si>
  <si>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</si>
  <si>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</si>
  <si>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</si>
  <si>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</si>
  <si>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</si>
  <si>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</si>
  <si>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</si>
  <si>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</si>
  <si>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</si>
  <si>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</si>
  <si>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</si>
  <si>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</si>
  <si>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</si>
  <si>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</si>
  <si>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</si>
  <si>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</si>
  <si>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</si>
  <si>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</si>
  <si>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</si>
  <si>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</si>
  <si>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</si>
  <si>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</si>
  <si>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</si>
  <si>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</si>
  <si>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</si>
  <si>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</si>
  <si>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</si>
  <si>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</si>
  <si>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</si>
  <si>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</si>
  <si>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</si>
  <si>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</si>
  <si>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</si>
  <si>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</si>
  <si>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</si>
  <si>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</si>
  <si>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</si>
  <si>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</si>
  <si>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</si>
  <si>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</si>
  <si>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</si>
  <si>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</si>
  <si>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</si>
  <si>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</si>
  <si>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</si>
  <si>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</si>
  <si>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</si>
  <si>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</si>
  <si>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</si>
  <si>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</si>
  <si>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</si>
  <si>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</si>
  <si>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</si>
  <si>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</si>
  <si>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</si>
  <si>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</si>
  <si>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</si>
  <si>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</si>
  <si>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</si>
  <si>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</si>
  <si>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</si>
  <si>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</si>
  <si>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</si>
  <si>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</si>
  <si>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</si>
  <si>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</si>
  <si>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</si>
  <si>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</si>
  <si>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</si>
  <si>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</si>
  <si>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</si>
  <si>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</si>
  <si>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</si>
  <si>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</si>
  <si>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</si>
  <si>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</si>
  <si>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</si>
  <si>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</si>
  <si>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</si>
  <si>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</si>
  <si>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</si>
  <si>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</si>
  <si>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</si>
  <si>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</si>
  <si>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</si>
  <si>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</si>
  <si>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</si>
  <si>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</si>
  <si>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</si>
  <si>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</si>
  <si>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</si>
  <si>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</si>
  <si>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</si>
  <si>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</si>
  <si>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</si>
  <si>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</si>
  <si>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</si>
  <si>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</si>
  <si>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</si>
  <si>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</si>
  <si>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</si>
  <si>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</si>
  <si>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</si>
  <si>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</si>
  <si>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</si>
  <si>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</si>
  <si>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</si>
  <si>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</si>
  <si>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</si>
  <si>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</si>
  <si>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</si>
  <si>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</si>
  <si>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</si>
  <si>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</si>
  <si>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</si>
  <si>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</si>
  <si>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</si>
  <si>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</si>
  <si>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</si>
  <si>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</si>
  <si>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</si>
  <si>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</si>
  <si>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</si>
  <si>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</si>
  <si>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</si>
  <si>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</si>
  <si>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</si>
  <si>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</si>
  <si>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</si>
  <si>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</si>
  <si>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</si>
  <si>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</si>
  <si>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</si>
  <si>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</si>
  <si>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</si>
  <si>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</si>
  <si>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</si>
  <si>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</si>
  <si>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</si>
  <si>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</si>
  <si>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</si>
  <si>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</si>
  <si>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</si>
  <si>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</si>
  <si>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</si>
  <si>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</si>
  <si>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</si>
  <si>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</si>
  <si>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</si>
  <si>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</si>
  <si>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</si>
  <si>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</si>
  <si>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</si>
  <si>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</si>
  <si>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</si>
  <si>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</si>
  <si>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</si>
  <si>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</si>
  <si>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</si>
  <si>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</si>
  <si>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</si>
  <si>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</si>
  <si>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</si>
  <si>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</si>
  <si>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</si>
  <si>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</si>
  <si>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</si>
  <si>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</si>
  <si>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</si>
  <si>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</si>
  <si>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</si>
  <si>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</si>
  <si>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</si>
  <si>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</si>
  <si>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</si>
  <si>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</si>
  <si>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</si>
  <si>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</si>
  <si>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</si>
  <si>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</si>
  <si>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</si>
  <si>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</si>
  <si>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</si>
  <si>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</si>
  <si>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</si>
  <si>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</si>
  <si>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</si>
  <si>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</si>
  <si>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</si>
  <si>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</si>
  <si>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</si>
  <si>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</si>
  <si>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</si>
  <si>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</si>
  <si>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</si>
  <si>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</si>
  <si>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</si>
  <si>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</si>
  <si>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</si>
  <si>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</si>
  <si>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</si>
  <si>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</si>
  <si>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</si>
  <si>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</si>
  <si>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</si>
  <si>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</si>
  <si>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</si>
  <si>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</si>
  <si>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</si>
  <si>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</si>
  <si>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</si>
  <si>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</si>
  <si>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</si>
  <si>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</si>
  <si>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</si>
  <si>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</si>
  <si>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</si>
  <si>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</si>
  <si>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</si>
  <si>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</si>
  <si>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</si>
  <si>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</si>
  <si>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</si>
  <si>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</si>
  <si>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</si>
  <si>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</si>
  <si>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</si>
  <si>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</si>
  <si>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</si>
  <si>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</si>
  <si>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</si>
  <si>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</si>
  <si>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</si>
  <si>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</si>
  <si>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</si>
  <si>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</si>
  <si>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</si>
  <si>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</si>
  <si>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</si>
  <si>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</si>
  <si>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</si>
  <si>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</si>
  <si>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</si>
  <si>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</si>
  <si>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</si>
  <si>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</si>
  <si>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</si>
  <si>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</si>
  <si>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</si>
  <si>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</si>
  <si>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</si>
  <si>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</si>
  <si>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</si>
  <si>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</si>
  <si>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</si>
  <si>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</si>
  <si>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</si>
  <si>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</si>
  <si>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</si>
  <si>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</si>
  <si>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</si>
  <si>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</si>
  <si>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</si>
  <si>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</si>
  <si>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</si>
  <si>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</si>
  <si>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</si>
  <si>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</si>
  <si>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</si>
  <si>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</si>
  <si>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</si>
  <si>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</si>
  <si>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</si>
  <si>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</si>
  <si>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</si>
  <si>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</si>
  <si>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</si>
  <si>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</si>
  <si>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</si>
  <si>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</si>
  <si>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</si>
  <si>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</si>
  <si>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</si>
  <si>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</si>
  <si>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</si>
  <si>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</si>
  <si>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</si>
  <si>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</si>
  <si>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</si>
  <si>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</si>
  <si>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</si>
  <si>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</si>
  <si>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</si>
  <si>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</si>
  <si>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</si>
  <si>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</si>
  <si>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</si>
  <si>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</si>
  <si>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</si>
  <si>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</si>
  <si>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</si>
  <si>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</si>
  <si>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</si>
  <si>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</si>
  <si>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</si>
  <si>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</si>
  <si>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</si>
  <si>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</si>
  <si>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</si>
  <si>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</si>
  <si>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</si>
  <si>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</si>
  <si>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</si>
  <si>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</si>
  <si>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</si>
  <si>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</si>
  <si>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</si>
  <si>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</si>
  <si>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</si>
  <si>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</si>
  <si>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</si>
  <si>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</si>
  <si>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</si>
  <si>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</si>
  <si>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</si>
  <si>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</si>
  <si>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</si>
  <si>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</si>
  <si>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</si>
  <si>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</si>
  <si>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</si>
  <si>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</si>
  <si>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</si>
  <si>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</si>
  <si>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</si>
  <si>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</si>
  <si>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</si>
  <si>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</si>
  <si>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</si>
  <si>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</si>
  <si>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</si>
  <si>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</si>
  <si>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</si>
  <si>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</si>
  <si>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</si>
  <si>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</si>
  <si>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</si>
  <si>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</si>
  <si>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</si>
  <si>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</si>
  <si>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</si>
  <si>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</si>
  <si>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</si>
  <si>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</si>
  <si>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</si>
  <si>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</si>
  <si>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</si>
  <si>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</si>
  <si>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</si>
  <si>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</si>
  <si>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</si>
  <si>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</si>
  <si>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</si>
  <si>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</si>
  <si>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</si>
  <si>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</si>
  <si>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</si>
  <si>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</si>
  <si>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</si>
  <si>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</si>
  <si>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</si>
  <si>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</si>
  <si>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</si>
  <si>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</si>
  <si>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</si>
  <si>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</si>
  <si>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</si>
  <si>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</si>
  <si>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</si>
  <si>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</si>
  <si>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</si>
  <si>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</si>
  <si>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</si>
  <si>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</si>
  <si>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</si>
  <si>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</si>
  <si>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</si>
  <si>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</si>
  <si>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</si>
  <si>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</si>
  <si>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</si>
  <si>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</si>
  <si>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</si>
  <si>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</si>
  <si>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</si>
  <si>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</si>
  <si>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</si>
  <si>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</si>
  <si>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</si>
  <si>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</si>
  <si>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</si>
  <si>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</si>
  <si>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</si>
  <si>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</si>
  <si>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</si>
  <si>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</si>
  <si>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</si>
  <si>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</si>
  <si>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</si>
  <si>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</si>
  <si>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</si>
  <si>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</si>
  <si>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</si>
  <si>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</si>
  <si>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</si>
  <si>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</si>
  <si>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</si>
  <si>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</si>
  <si>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</si>
  <si>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</si>
  <si>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</si>
  <si>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</si>
  <si>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</si>
  <si>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</si>
  <si>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</si>
  <si>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</si>
  <si>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</si>
  <si>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</si>
  <si>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</si>
  <si>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</si>
  <si>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</si>
  <si>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</si>
  <si>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</si>
  <si>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</si>
  <si>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</si>
  <si>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</si>
  <si>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</si>
  <si>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</si>
  <si>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</si>
  <si>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</si>
  <si>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</si>
  <si>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</si>
  <si>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</si>
  <si>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</si>
  <si>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</si>
  <si>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</si>
  <si>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</si>
  <si>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</si>
  <si>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</si>
  <si>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</si>
  <si>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</si>
  <si>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</si>
  <si>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</si>
  <si>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</si>
  <si>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</si>
  <si>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</si>
  <si>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</si>
  <si>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</si>
  <si>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</si>
  <si>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</si>
  <si>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</si>
  <si>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</si>
  <si>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</si>
  <si>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</si>
  <si>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</si>
  <si>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</si>
  <si>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</si>
  <si>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</si>
  <si>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</si>
  <si>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</si>
  <si>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</si>
  <si>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</si>
  <si>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</si>
  <si>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</si>
  <si>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</si>
  <si>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</si>
  <si>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</si>
  <si>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</si>
  <si>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</si>
  <si>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</si>
  <si>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</si>
  <si>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</si>
  <si>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</si>
  <si>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</si>
  <si>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</si>
  <si>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</si>
  <si>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</si>
  <si>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</si>
  <si>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</si>
  <si>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</si>
  <si>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</si>
  <si>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</si>
  <si>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</si>
  <si>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</si>
  <si>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</si>
  <si>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</si>
  <si>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</si>
  <si>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</si>
  <si>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</si>
  <si>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</si>
  <si>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</si>
  <si>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</si>
  <si>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</si>
  <si>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</si>
  <si>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</si>
  <si>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</si>
  <si>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</si>
  <si>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</si>
  <si>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</si>
  <si>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</si>
  <si>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</si>
  <si>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</si>
  <si>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</si>
  <si>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</si>
  <si>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</si>
  <si>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</si>
  <si>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</si>
  <si>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</si>
  <si>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</si>
  <si>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</si>
  <si>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</si>
  <si>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</si>
  <si>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</si>
  <si>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</si>
  <si>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</si>
  <si>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</si>
  <si>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</si>
  <si>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</si>
  <si>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</si>
  <si>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</si>
  <si>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</si>
  <si>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</si>
  <si>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</si>
  <si>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</si>
  <si>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</si>
  <si>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</si>
  <si>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</si>
  <si>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</si>
  <si>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</si>
  <si>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</si>
  <si>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</si>
  <si>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</si>
  <si>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</si>
  <si>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</si>
  <si>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</si>
  <si>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</si>
  <si>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</si>
  <si>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</si>
  <si>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</si>
  <si>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</si>
  <si>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</si>
  <si>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</si>
  <si>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</si>
  <si>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</si>
  <si>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</si>
  <si>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</si>
  <si>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</si>
  <si>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</si>
  <si>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</si>
  <si>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</si>
  <si>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</si>
  <si>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</si>
  <si>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</si>
  <si>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</si>
  <si>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</si>
  <si>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</si>
  <si>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</si>
  <si>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</si>
  <si>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</si>
  <si>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</si>
  <si>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</si>
  <si>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</si>
  <si>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</si>
  <si>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</si>
  <si>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</si>
  <si>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</si>
  <si>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</si>
  <si>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</si>
  <si>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</si>
  <si>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</si>
  <si>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</si>
  <si>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</si>
  <si>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</si>
  <si>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</si>
  <si>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</si>
  <si>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</si>
  <si>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</si>
  <si>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</si>
  <si>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</si>
  <si>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</si>
  <si>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</si>
  <si>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</si>
  <si>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</si>
  <si>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</si>
  <si>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</si>
  <si>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</si>
  <si>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</si>
  <si>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</si>
  <si>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</si>
  <si>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</si>
  <si>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</si>
  <si>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</si>
  <si>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</si>
  <si>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</si>
  <si>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</si>
  <si>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</si>
  <si>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</si>
  <si>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</si>
  <si>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</si>
  <si>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</si>
  <si>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</si>
  <si>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</si>
  <si>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</si>
  <si>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</si>
  <si>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</si>
  <si>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</si>
  <si>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</si>
  <si>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</si>
  <si>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</si>
  <si>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</si>
  <si>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</si>
  <si>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</si>
  <si>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</si>
  <si>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</si>
  <si>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</si>
  <si>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</si>
  <si>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</si>
  <si>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</si>
  <si>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</si>
  <si>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</si>
  <si>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</si>
  <si>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</si>
  <si>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</si>
  <si>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</si>
  <si>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</si>
  <si>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</si>
  <si>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</si>
  <si>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</si>
  <si>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</si>
  <si>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</si>
  <si>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</si>
  <si>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</si>
  <si>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</si>
  <si>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</si>
  <si>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</si>
  <si>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</si>
  <si>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</si>
  <si>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</si>
  <si>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</si>
  <si>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</si>
  <si>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</si>
  <si>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</si>
  <si>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</si>
  <si>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</si>
  <si>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</si>
  <si>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</si>
  <si>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</si>
  <si>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</si>
  <si>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</si>
  <si>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</si>
  <si>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</si>
  <si>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</si>
  <si>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</si>
  <si>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</si>
  <si>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</si>
  <si>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</si>
  <si>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</si>
  <si>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</si>
  <si>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</si>
  <si>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</si>
  <si>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</si>
  <si>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</si>
  <si>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</si>
  <si>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</si>
  <si>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</si>
  <si>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</si>
  <si>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</si>
  <si>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</si>
  <si>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</si>
  <si>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</si>
  <si>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</si>
  <si>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</si>
  <si>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</si>
  <si>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</si>
  <si>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</si>
  <si>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</si>
  <si>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</si>
  <si>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</si>
  <si>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</si>
  <si>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</si>
  <si>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</si>
  <si>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</si>
  <si>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</si>
  <si>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</si>
  <si>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</si>
  <si>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</si>
  <si>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</si>
  <si>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</si>
  <si>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</si>
  <si>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</si>
  <si>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</si>
  <si>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</si>
  <si>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</si>
  <si>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</si>
  <si>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</si>
  <si>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</si>
  <si>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</si>
  <si>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</si>
  <si>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</si>
  <si>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</si>
  <si>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</si>
  <si>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</si>
  <si>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</si>
  <si>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</si>
  <si>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</si>
  <si>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</si>
  <si>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</si>
  <si>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</si>
  <si>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</si>
  <si>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</si>
  <si>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</si>
  <si>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</si>
  <si>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</si>
  <si>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</si>
  <si>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</si>
  <si>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</si>
  <si>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</si>
  <si>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</si>
  <si>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</si>
  <si>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</si>
  <si>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</si>
  <si>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</si>
  <si>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</si>
  <si>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</si>
  <si>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</si>
  <si>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</si>
  <si>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</si>
  <si>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</si>
  <si>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</si>
  <si>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</si>
  <si>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</si>
  <si>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</si>
  <si>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</si>
  <si>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</si>
  <si>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</si>
  <si>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</si>
  <si>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</si>
  <si>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</si>
  <si>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</si>
  <si>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</si>
  <si>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</si>
  <si>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</si>
  <si>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</si>
  <si>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</si>
  <si>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</si>
  <si>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</si>
  <si>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</si>
  <si>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</si>
  <si>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</si>
  <si>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</si>
  <si>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</si>
  <si>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</si>
  <si>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</si>
  <si>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</si>
  <si>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</si>
  <si>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</si>
  <si>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</si>
  <si>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</si>
  <si>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</si>
  <si>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</si>
  <si>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</si>
  <si>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</si>
  <si>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</si>
  <si>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</si>
  <si>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</si>
  <si>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</si>
  <si>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</si>
  <si>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</si>
  <si>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</si>
  <si>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</si>
  <si>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</si>
  <si>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</si>
  <si>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</si>
  <si>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</si>
  <si>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</si>
  <si>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</si>
  <si>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</si>
  <si>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</si>
  <si>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</si>
  <si>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</si>
  <si>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</si>
  <si>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</si>
  <si>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</si>
  <si>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</si>
  <si>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</si>
  <si>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</si>
  <si>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</si>
  <si>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</si>
  <si>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</si>
  <si>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</si>
  <si>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</si>
  <si>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</si>
  <si>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</si>
  <si>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</si>
  <si>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</si>
  <si>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</si>
  <si>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</si>
  <si>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</si>
  <si>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</si>
  <si>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</si>
  <si>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</si>
  <si>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</si>
  <si>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</si>
  <si>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</si>
  <si>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</si>
  <si>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</si>
  <si>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</si>
  <si>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</si>
  <si>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</si>
  <si>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</si>
  <si>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</si>
  <si>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</si>
  <si>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</si>
  <si>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</si>
  <si>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</si>
  <si>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</si>
  <si>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</si>
  <si>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</si>
  <si>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</si>
  <si>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</si>
  <si>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</si>
  <si>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</si>
  <si>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</si>
  <si>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</si>
  <si>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</si>
  <si>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</si>
  <si>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</si>
  <si>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</si>
  <si>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</si>
  <si>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</si>
  <si>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</si>
  <si>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</si>
  <si>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</si>
  <si>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</si>
  <si>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</si>
  <si>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</si>
  <si>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</si>
  <si>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</si>
  <si>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</si>
  <si>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</si>
  <si>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</si>
  <si>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</si>
  <si>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</si>
  <si>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</si>
  <si>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</si>
  <si>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</si>
  <si>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</si>
  <si>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</si>
  <si>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</si>
  <si>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</si>
  <si>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</si>
  <si>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</si>
  <si>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</si>
  <si>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</si>
  <si>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</si>
  <si>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</si>
  <si>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</si>
  <si>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</si>
  <si>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</si>
  <si>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</si>
  <si>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</si>
  <si>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</si>
  <si>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</si>
  <si>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</si>
  <si>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</si>
  <si>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</si>
  <si>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</si>
  <si>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</si>
  <si>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</si>
  <si>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</si>
  <si>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</si>
  <si>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</si>
  <si>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</si>
  <si>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</si>
  <si>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</si>
  <si>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</si>
  <si>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</si>
  <si>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</si>
  <si>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</si>
  <si>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</si>
  <si>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</si>
  <si>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</si>
  <si>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</si>
  <si>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</si>
  <si>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</si>
  <si>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</si>
  <si>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</si>
  <si>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</si>
  <si>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</si>
  <si>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</si>
  <si>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</si>
  <si>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</si>
  <si>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</si>
  <si>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</si>
  <si>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</si>
  <si>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</si>
  <si>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</si>
  <si>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</si>
  <si>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</si>
  <si>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</si>
  <si>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</si>
  <si>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</si>
  <si>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</si>
  <si>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</si>
  <si>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</si>
  <si>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</si>
  <si>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</si>
  <si>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</si>
  <si>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</si>
  <si>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</si>
  <si>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</si>
  <si>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</si>
  <si>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</si>
  <si>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</si>
  <si>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</si>
  <si>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</si>
  <si>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</si>
  <si>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</si>
  <si>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</si>
  <si>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</si>
  <si>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</si>
  <si>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</si>
  <si>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</si>
  <si>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</si>
  <si>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</si>
  <si>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</si>
  <si>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</si>
  <si>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</si>
  <si>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</si>
  <si>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</si>
  <si>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</si>
  <si>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</si>
  <si>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</si>
  <si>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</si>
  <si>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</si>
  <si>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</si>
  <si>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</si>
  <si>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</si>
  <si>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</si>
  <si>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</si>
  <si>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</si>
  <si>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</si>
  <si>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</si>
  <si>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</si>
  <si>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</si>
  <si>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</si>
  <si>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</si>
  <si>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</si>
  <si>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</si>
  <si>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</si>
  <si>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</si>
  <si>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</si>
  <si>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</si>
  <si>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</si>
  <si>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</si>
  <si>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</si>
  <si>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</si>
  <si>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</si>
  <si>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</si>
  <si>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</si>
  <si>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</si>
  <si>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</si>
  <si>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</si>
  <si>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</si>
  <si>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</si>
  <si>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</si>
  <si>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</si>
  <si>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</si>
  <si>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</si>
  <si>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</si>
  <si>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</si>
  <si>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</si>
  <si>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</si>
  <si>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</si>
  <si>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</si>
  <si>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</si>
  <si>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</si>
  <si>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</si>
  <si>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</si>
  <si>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</si>
  <si>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</si>
  <si>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</si>
  <si>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</si>
  <si>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</si>
  <si>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</si>
  <si>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</si>
  <si>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</si>
  <si>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</si>
  <si>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</si>
  <si>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</si>
  <si>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</si>
  <si>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</si>
  <si>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</si>
  <si>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</si>
  <si>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</si>
  <si>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</si>
  <si>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</si>
  <si>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</si>
  <si>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</si>
  <si>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</si>
  <si>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</si>
  <si>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</si>
  <si>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</si>
  <si>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</si>
  <si>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</si>
  <si>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</si>
  <si>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</si>
  <si>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</si>
  <si>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</si>
  <si>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</si>
  <si>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</si>
  <si>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</si>
  <si>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</si>
  <si>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</si>
  <si>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</si>
  <si>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</si>
  <si>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</si>
  <si>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</si>
  <si>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</si>
  <si>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</si>
  <si>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</si>
  <si>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</si>
  <si>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</si>
  <si>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</si>
  <si>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</si>
  <si>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</si>
  <si>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</si>
  <si>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</si>
  <si>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</si>
  <si>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</si>
  <si>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</si>
  <si>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</si>
  <si>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</si>
  <si>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</si>
  <si>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</si>
  <si>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</si>
  <si>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</si>
  <si>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</si>
  <si>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</si>
  <si>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</si>
  <si>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</si>
  <si>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</si>
  <si>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</si>
  <si>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</si>
  <si>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</si>
  <si>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</si>
  <si>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</si>
  <si>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</si>
  <si>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</si>
  <si>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</si>
  <si>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</si>
  <si>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</si>
  <si>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</si>
  <si>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</si>
  <si>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</si>
  <si>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</si>
  <si>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</si>
  <si>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</si>
  <si>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</si>
  <si>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</si>
  <si>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</si>
  <si>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</si>
  <si>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</si>
  <si>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</si>
  <si>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</si>
  <si>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</si>
  <si>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</si>
  <si>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</si>
  <si>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</si>
  <si>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</si>
  <si>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</si>
  <si>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</si>
  <si>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</si>
  <si>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</si>
  <si>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</si>
  <si>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</si>
  <si>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</si>
  <si>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</si>
  <si>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</si>
  <si>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</si>
  <si>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</si>
  <si>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</si>
  <si>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</si>
  <si>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</si>
  <si>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</si>
  <si>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</si>
  <si>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</si>
  <si>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</si>
  <si>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</si>
  <si>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</si>
  <si>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</si>
  <si>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</si>
  <si>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</si>
  <si>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</si>
  <si>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</si>
  <si>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</si>
  <si>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</si>
  <si>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</si>
  <si>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</si>
  <si>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</si>
  <si>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</si>
  <si>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</si>
  <si>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</si>
  <si>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</si>
  <si>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</si>
  <si>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</si>
  <si>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</si>
  <si>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</si>
  <si>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</si>
  <si>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</si>
  <si>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</si>
  <si>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</si>
  <si>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</si>
  <si>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</si>
  <si>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</si>
  <si>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</si>
  <si>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</si>
  <si>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</si>
  <si>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</si>
  <si>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</si>
  <si>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</si>
  <si>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</si>
  <si>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</si>
  <si>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</si>
  <si>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</si>
  <si>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</si>
  <si>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</si>
  <si>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</si>
  <si>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</si>
  <si>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</si>
  <si>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</si>
  <si>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</si>
  <si>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</si>
  <si>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</si>
  <si>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</si>
  <si>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</si>
  <si>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</si>
  <si>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</si>
  <si>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</si>
  <si>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</si>
  <si>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</si>
  <si>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</si>
  <si>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</si>
  <si>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</si>
  <si>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</si>
  <si>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</si>
  <si>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</si>
  <si>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</si>
  <si>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</si>
  <si>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</si>
  <si>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</si>
  <si>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</si>
  <si>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</si>
  <si>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</si>
  <si>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</si>
  <si>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</si>
  <si>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</si>
  <si>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</si>
  <si>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</si>
  <si>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</si>
  <si>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</si>
  <si>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</si>
  <si>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</si>
  <si>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</si>
  <si>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</si>
  <si>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</si>
  <si>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</si>
  <si>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</si>
  <si>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</si>
  <si>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</si>
  <si>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</si>
  <si>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</si>
  <si>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</si>
  <si>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</si>
  <si>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</si>
  <si>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</si>
  <si>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</si>
  <si>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</si>
  <si>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</si>
  <si>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</si>
  <si>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</si>
  <si>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</si>
  <si>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</si>
  <si>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</si>
  <si>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</si>
  <si>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</si>
  <si>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</si>
  <si>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</si>
  <si>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</si>
  <si>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</si>
  <si>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</si>
  <si>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</si>
  <si>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</si>
  <si>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</si>
  <si>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</si>
  <si>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</si>
  <si>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</si>
  <si>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</si>
  <si>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</si>
  <si>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</si>
  <si>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</si>
  <si>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</si>
  <si>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</si>
  <si>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</si>
  <si>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</si>
  <si>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</si>
  <si>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</si>
  <si>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</si>
  <si>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</si>
  <si>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</si>
  <si>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</si>
  <si>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</si>
  <si>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</si>
  <si>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</si>
  <si>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</si>
  <si>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</si>
  <si>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</si>
  <si>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</si>
  <si>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</si>
  <si>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</si>
  <si>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</si>
  <si>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</si>
  <si>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</si>
  <si>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</si>
  <si>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</si>
  <si>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</si>
  <si>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</si>
  <si>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</si>
  <si>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</si>
  <si>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</si>
  <si>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</si>
  <si>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</si>
  <si>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</si>
  <si>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</si>
  <si>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</si>
  <si>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</si>
  <si>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</si>
  <si>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</si>
  <si>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</si>
  <si>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</si>
  <si>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</si>
  <si>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</si>
  <si>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</si>
  <si>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</si>
  <si>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</si>
  <si>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</si>
  <si>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</si>
  <si>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</si>
  <si>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</si>
  <si>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</si>
  <si>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</si>
  <si>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</si>
  <si>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</si>
  <si>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</si>
  <si>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</si>
  <si>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</si>
  <si>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</si>
  <si>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</si>
  <si>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</si>
  <si>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</si>
  <si>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</si>
  <si>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</si>
  <si>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</si>
  <si>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</si>
  <si>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</si>
  <si>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</si>
  <si>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</si>
  <si>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</si>
  <si>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</si>
  <si>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</si>
  <si>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</si>
  <si>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</si>
  <si>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</si>
  <si>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</si>
  <si>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</si>
  <si>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</si>
  <si>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</si>
  <si>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</si>
  <si>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</si>
  <si>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</si>
  <si>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</si>
  <si>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</si>
  <si>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</si>
  <si>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</si>
  <si>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</si>
  <si>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</si>
  <si>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</si>
  <si>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</si>
  <si>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</si>
  <si>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</si>
  <si>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</si>
  <si>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</si>
  <si>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</si>
  <si>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</si>
  <si>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</si>
  <si>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</si>
  <si>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</si>
  <si>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</si>
  <si>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</si>
  <si>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</si>
  <si>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</si>
  <si>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</si>
  <si>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</si>
  <si>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</si>
  <si>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</si>
  <si>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</si>
  <si>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</si>
  <si>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</si>
  <si>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</si>
  <si>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</si>
  <si>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</si>
  <si>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</si>
  <si>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</si>
  <si>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</si>
  <si>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</si>
  <si>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</si>
  <si>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</si>
  <si>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</si>
  <si>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</si>
  <si>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</si>
  <si>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</si>
  <si>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</si>
  <si>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</si>
  <si>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</si>
  <si>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</si>
  <si>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</si>
  <si>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</si>
  <si>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</si>
  <si>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</si>
  <si>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</si>
  <si>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</si>
  <si>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</si>
  <si>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</si>
  <si>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</si>
  <si>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</si>
  <si>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</si>
  <si>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</si>
  <si>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</si>
  <si>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</si>
  <si>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</si>
  <si>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</si>
  <si>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</si>
  <si>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</si>
  <si>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</si>
  <si>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</si>
  <si>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</si>
  <si>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</si>
  <si>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</si>
  <si>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</si>
  <si>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</si>
  <si>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</si>
  <si>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</si>
  <si>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</si>
  <si>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</si>
  <si>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</si>
  <si>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</si>
  <si>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</si>
  <si>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</si>
  <si>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</si>
  <si>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</si>
  <si>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</si>
  <si>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</si>
  <si>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</si>
  <si>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</si>
  <si>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</si>
  <si>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</si>
  <si>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</si>
  <si>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</si>
  <si>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</si>
  <si>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</si>
  <si>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</si>
  <si>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</si>
  <si>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</si>
  <si>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</si>
  <si>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</si>
  <si>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</si>
  <si>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</si>
  <si>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</si>
  <si>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</si>
  <si>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</si>
  <si>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</si>
  <si>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</si>
  <si>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</si>
  <si>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</si>
  <si>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</si>
  <si>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</si>
  <si>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</si>
  <si>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</si>
  <si>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</si>
  <si>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</si>
  <si>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</si>
  <si>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</si>
  <si>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</si>
  <si>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</si>
  <si>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</si>
  <si>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</si>
  <si>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</si>
  <si>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</si>
  <si>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</si>
  <si>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</si>
  <si>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</si>
  <si>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</si>
  <si>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</si>
  <si>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</si>
  <si>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</si>
  <si>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</si>
  <si>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</si>
  <si>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</si>
  <si>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</si>
  <si>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</si>
  <si>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</si>
  <si>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</si>
  <si>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</si>
  <si>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</si>
  <si>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</si>
  <si>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</si>
  <si>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</si>
  <si>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</si>
  <si>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</si>
  <si>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</si>
  <si>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</si>
  <si>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</si>
  <si>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</si>
  <si>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</si>
  <si>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</si>
  <si>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</si>
  <si>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</si>
  <si>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</si>
  <si>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</si>
  <si>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</si>
  <si>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</si>
  <si>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</si>
  <si>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</si>
  <si>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</si>
  <si>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</si>
  <si>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</si>
  <si>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</si>
  <si>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</si>
  <si>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</si>
  <si>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</si>
  <si>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</si>
  <si>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</si>
  <si>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</si>
  <si>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</si>
  <si>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</si>
  <si>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</si>
  <si>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</si>
  <si>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</si>
  <si>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</si>
  <si>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</si>
  <si>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</si>
  <si>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</si>
  <si>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</si>
  <si>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</si>
  <si>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</si>
  <si>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</si>
  <si>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</si>
  <si>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</si>
  <si>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</si>
  <si>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</si>
  <si>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</si>
  <si>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</si>
  <si>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</si>
  <si>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</si>
  <si>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</si>
  <si>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</si>
  <si>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</si>
  <si>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</si>
  <si>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</si>
  <si>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</si>
  <si>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</si>
  <si>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</si>
  <si>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</si>
  <si>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</si>
  <si>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</si>
  <si>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</si>
  <si>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</si>
  <si>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</si>
  <si>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</si>
  <si>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</si>
  <si>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</si>
  <si>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</si>
  <si>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</si>
  <si>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</si>
  <si>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</si>
  <si>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</si>
  <si>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</si>
  <si>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</si>
  <si>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</si>
  <si>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</si>
  <si>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</si>
  <si>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</si>
  <si>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</si>
  <si>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</si>
  <si>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</si>
  <si>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</si>
  <si>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</si>
  <si>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</si>
  <si>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</si>
  <si>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</si>
  <si>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</si>
  <si>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</si>
  <si>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</si>
  <si>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</si>
  <si>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</si>
  <si>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</si>
  <si>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</si>
  <si>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</si>
  <si>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</si>
  <si>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</si>
  <si>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</si>
  <si>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</si>
  <si>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</si>
  <si>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</si>
  <si>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</si>
  <si>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</si>
  <si>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</si>
  <si>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</si>
  <si>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</si>
  <si>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</si>
  <si>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</si>
  <si>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</si>
  <si>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</si>
  <si>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</si>
  <si>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</si>
  <si>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</si>
  <si>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</si>
  <si>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</si>
  <si>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</si>
  <si>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</si>
  <si>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</si>
  <si>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</si>
  <si>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</si>
  <si>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</si>
  <si>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</si>
  <si>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</si>
  <si>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</si>
  <si>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</si>
  <si>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</si>
  <si>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</si>
  <si>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</si>
  <si>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</si>
  <si>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</si>
  <si>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</si>
  <si>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</si>
  <si>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</si>
  <si>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</si>
  <si>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</si>
  <si>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</si>
  <si>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</si>
  <si>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</si>
  <si>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</si>
  <si>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</si>
  <si>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</si>
  <si>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</si>
  <si>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</si>
  <si>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</si>
  <si>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</si>
  <si>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</si>
  <si>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</si>
  <si>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</si>
  <si>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</si>
  <si>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</si>
  <si>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</si>
  <si>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</si>
  <si>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</si>
  <si>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</si>
  <si>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</si>
  <si>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</si>
  <si>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</si>
  <si>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</si>
  <si>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</si>
  <si>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</si>
  <si>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</si>
  <si>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</si>
  <si>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</si>
  <si>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</si>
  <si>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</si>
  <si>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</si>
  <si>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</si>
  <si>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</si>
  <si>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</si>
  <si>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</si>
  <si>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</si>
  <si>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</si>
  <si>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</si>
  <si>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</si>
  <si>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</si>
  <si>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</si>
  <si>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</si>
  <si>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</si>
  <si>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</si>
  <si>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</si>
  <si>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</si>
  <si>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</si>
  <si>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</si>
  <si>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</si>
  <si>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</si>
  <si>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</si>
  <si>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</si>
  <si>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</si>
  <si>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</si>
  <si>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</si>
  <si>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</si>
  <si>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</si>
  <si>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</si>
  <si>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</si>
  <si>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</si>
  <si>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</si>
  <si>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</si>
  <si>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</si>
  <si>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</si>
  <si>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</si>
  <si>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</si>
  <si>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</si>
  <si>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</si>
  <si>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</si>
  <si>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</si>
  <si>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</si>
  <si>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</si>
  <si>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</si>
  <si>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</si>
  <si>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</si>
  <si>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</si>
  <si>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</si>
  <si>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</si>
  <si>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</si>
  <si>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</si>
  <si>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</si>
  <si>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</si>
  <si>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</si>
  <si>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</si>
  <si>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</si>
  <si>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</si>
  <si>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</si>
  <si>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</si>
  <si>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</si>
  <si>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</si>
  <si>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</si>
  <si>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</si>
  <si>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</si>
  <si>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</si>
  <si>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</si>
  <si>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</si>
  <si>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</si>
  <si>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</si>
  <si>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</si>
  <si>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</si>
  <si>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</si>
  <si>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</si>
  <si>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</si>
  <si>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</si>
  <si>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</si>
  <si>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</si>
  <si>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</si>
  <si>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</si>
  <si>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</si>
  <si>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</si>
  <si>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</si>
  <si>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</si>
  <si>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</si>
  <si>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</si>
  <si>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</si>
  <si>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</si>
  <si>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</si>
  <si>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</si>
  <si>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</si>
  <si>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</si>
  <si>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</si>
  <si>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</si>
  <si>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</si>
  <si>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</si>
  <si>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</si>
  <si>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</si>
  <si>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</si>
  <si>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</si>
  <si>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</si>
  <si>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</si>
  <si>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</si>
  <si>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</si>
  <si>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</si>
  <si>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</si>
  <si>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</si>
  <si>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</si>
  <si>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</si>
  <si>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</si>
  <si>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</si>
  <si>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</si>
  <si>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</si>
  <si>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</si>
  <si>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</si>
  <si>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</si>
  <si>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</si>
  <si>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</si>
  <si>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</si>
  <si>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</si>
  <si>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</si>
  <si>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</si>
  <si>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</si>
  <si>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</si>
  <si>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</si>
  <si>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</si>
  <si>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</si>
  <si>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</si>
  <si>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</si>
  <si>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</si>
  <si>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</si>
  <si>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</si>
  <si>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</si>
  <si>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</si>
  <si>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</si>
  <si>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</si>
  <si>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</si>
  <si>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</si>
  <si>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</si>
  <si>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</si>
  <si>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</si>
  <si>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</si>
  <si>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</si>
  <si>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</si>
  <si>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</si>
  <si>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</si>
  <si>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</si>
  <si>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</si>
  <si>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</si>
  <si>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</si>
  <si>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</si>
  <si>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</si>
  <si>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</si>
  <si>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</si>
  <si>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</si>
  <si>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</si>
  <si>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</si>
  <si>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</si>
  <si>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</si>
  <si>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</si>
  <si>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</si>
  <si>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</si>
  <si>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</si>
  <si>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</si>
  <si>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</si>
  <si>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</si>
  <si>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</si>
  <si>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</si>
  <si>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</si>
  <si>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</si>
  <si>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</si>
  <si>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</si>
  <si>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</si>
  <si>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</si>
  <si>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</si>
  <si>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</si>
  <si>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</si>
  <si>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</si>
  <si>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</si>
  <si>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</si>
  <si>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</si>
  <si>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</si>
  <si>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</si>
  <si>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</si>
  <si>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</si>
  <si>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</si>
  <si>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</si>
  <si>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</si>
  <si>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</si>
  <si>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</si>
  <si>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</si>
  <si>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</si>
  <si>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</si>
  <si>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</si>
  <si>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</si>
  <si>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</si>
  <si>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</si>
  <si>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</si>
  <si>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</si>
  <si>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</si>
  <si>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</si>
  <si>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</si>
  <si>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</si>
  <si>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</si>
  <si>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</si>
  <si>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</si>
  <si>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</si>
  <si>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</si>
  <si>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</si>
  <si>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</si>
  <si>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</si>
  <si>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</si>
  <si>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</si>
  <si>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</si>
  <si>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</si>
  <si>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</si>
  <si>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</si>
  <si>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</si>
  <si>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</si>
  <si>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</si>
  <si>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</si>
  <si>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</si>
  <si>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</si>
  <si>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</si>
  <si>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</si>
  <si>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</si>
  <si>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</si>
  <si>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</si>
  <si>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</si>
  <si>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</si>
  <si>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</si>
  <si>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</si>
  <si>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</si>
  <si>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</si>
  <si>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</si>
  <si>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</si>
  <si>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</si>
  <si>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</si>
  <si>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</si>
  <si>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</si>
  <si>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</si>
  <si>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</si>
  <si>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</si>
  <si>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</si>
  <si>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</si>
  <si>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</si>
  <si>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</si>
  <si>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</si>
  <si>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</si>
  <si>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</si>
  <si>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</si>
  <si>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</si>
  <si>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</si>
  <si>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</si>
  <si>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</si>
  <si>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</si>
  <si>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</si>
  <si>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</si>
  <si>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</si>
  <si>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</si>
  <si>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</si>
  <si>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</si>
  <si>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</si>
  <si>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</si>
  <si>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</si>
  <si>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</si>
  <si>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</si>
  <si>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</si>
  <si>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</si>
  <si>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</si>
  <si>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</si>
  <si>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</si>
  <si>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</si>
  <si>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</si>
  <si>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</si>
  <si>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</si>
  <si>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</si>
  <si>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</si>
  <si>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</si>
  <si>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</si>
  <si>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</si>
  <si>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</si>
  <si>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</si>
  <si>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</si>
  <si>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</si>
  <si>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</si>
  <si>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</si>
  <si>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</si>
  <si>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</si>
  <si>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</si>
  <si>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</si>
  <si>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</si>
  <si>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</si>
  <si>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</si>
  <si>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</si>
  <si>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</si>
  <si>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</si>
  <si>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</si>
  <si>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</si>
  <si>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</si>
  <si>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</si>
  <si>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</si>
  <si>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</si>
  <si>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</si>
  <si>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</si>
  <si>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</si>
  <si>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</si>
  <si>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</si>
  <si>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</si>
  <si>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</si>
  <si>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</si>
  <si>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</si>
  <si>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</si>
  <si>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</si>
  <si>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</si>
  <si>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</si>
  <si>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</si>
  <si>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</si>
  <si>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</si>
  <si>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</si>
  <si>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</si>
  <si>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</si>
  <si>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</si>
  <si>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</si>
  <si>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</si>
  <si>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</si>
  <si>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</si>
  <si>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</si>
  <si>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</si>
  <si>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</si>
  <si>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</si>
  <si>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</si>
  <si>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</si>
  <si>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</si>
  <si>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</si>
  <si>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</si>
  <si>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</si>
  <si>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</si>
  <si>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</si>
  <si>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</si>
  <si>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</si>
  <si>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</si>
  <si>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</si>
  <si>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</si>
  <si>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</si>
  <si>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</si>
  <si>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</si>
  <si>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</si>
  <si>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</si>
  <si>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</si>
  <si>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</si>
  <si>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</si>
  <si>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</si>
  <si>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</si>
  <si>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</si>
  <si>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</si>
  <si>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</si>
  <si>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</si>
  <si>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</si>
  <si>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</si>
  <si>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</si>
  <si>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</si>
  <si>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</si>
  <si>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</si>
  <si>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</si>
  <si>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</si>
  <si>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</si>
  <si>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</si>
  <si>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</si>
  <si>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</si>
  <si>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</si>
  <si>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</si>
  <si>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</si>
  <si>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</si>
  <si>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</si>
  <si>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</si>
  <si>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</si>
  <si>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</si>
  <si>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</si>
  <si>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</si>
  <si>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</si>
  <si>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</si>
  <si>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</si>
  <si>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</si>
  <si>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</si>
  <si>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</si>
  <si>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</si>
  <si>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</si>
  <si>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</si>
  <si>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</si>
  <si>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</si>
  <si>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</si>
  <si>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</si>
  <si>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</si>
  <si>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</si>
  <si>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</si>
  <si>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</si>
  <si>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</si>
  <si>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</si>
  <si>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</si>
  <si>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</si>
  <si>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</si>
  <si>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</si>
  <si>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</si>
  <si>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</si>
  <si>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</si>
  <si>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</si>
  <si>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</si>
  <si>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</si>
  <si>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</si>
  <si>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</si>
  <si>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</si>
  <si>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</si>
  <si>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</si>
  <si>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</si>
  <si>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</si>
  <si>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</si>
  <si>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</si>
  <si>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</si>
  <si>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</si>
  <si>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</si>
  <si>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</si>
  <si>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</si>
  <si>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</si>
  <si>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</si>
  <si>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</si>
  <si>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</si>
  <si>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</si>
  <si>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</si>
  <si>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</si>
  <si>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</si>
  <si>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</si>
  <si>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</si>
  <si>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</si>
  <si>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</si>
  <si>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</si>
  <si>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</si>
  <si>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</si>
  <si>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</si>
  <si>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</si>
  <si>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</si>
  <si>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</si>
  <si>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</si>
  <si>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</si>
  <si>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</si>
  <si>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</si>
  <si>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</si>
  <si>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</si>
  <si>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</si>
  <si>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</si>
  <si>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</si>
  <si>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</si>
  <si>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</si>
  <si>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</si>
  <si>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</si>
  <si>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</si>
  <si>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</si>
  <si>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</si>
  <si>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</si>
  <si>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</si>
  <si>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</si>
  <si>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</si>
  <si>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</si>
  <si>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</si>
  <si>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</si>
  <si>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</si>
  <si>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</si>
  <si>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</si>
  <si>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</si>
  <si>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</si>
  <si>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</si>
  <si>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</si>
  <si>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</si>
  <si>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</si>
  <si>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</si>
  <si>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</si>
  <si>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</si>
  <si>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</si>
  <si>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</si>
  <si>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</si>
  <si>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</si>
  <si>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</si>
  <si>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</si>
  <si>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</si>
  <si>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</si>
  <si>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</si>
  <si>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</si>
  <si>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</si>
  <si>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</si>
  <si>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</si>
  <si>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</si>
  <si>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</si>
  <si>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</si>
  <si>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</si>
  <si>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</si>
  <si>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</si>
  <si>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</si>
  <si>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</si>
  <si>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</si>
  <si>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</si>
  <si>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</si>
  <si>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</si>
  <si>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</si>
  <si>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</si>
  <si>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</si>
  <si>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</si>
  <si>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</si>
  <si>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</si>
  <si>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</si>
  <si>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</si>
  <si>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</si>
  <si>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</si>
  <si>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</si>
  <si>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</si>
  <si>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</si>
  <si>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</si>
  <si>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</si>
  <si>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</si>
  <si>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</si>
  <si>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</si>
  <si>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</si>
  <si>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</si>
  <si>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</si>
  <si>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</si>
  <si>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</si>
  <si>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</si>
  <si>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</si>
  <si>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</si>
  <si>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</si>
  <si>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</si>
  <si>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</si>
  <si>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</si>
  <si>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</si>
  <si>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</si>
  <si>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</si>
  <si>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</si>
  <si>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</si>
  <si>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</si>
  <si>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</si>
  <si>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</si>
  <si>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</si>
  <si>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</si>
  <si>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</si>
  <si>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</si>
  <si>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</si>
  <si>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</si>
  <si>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</si>
  <si>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</si>
  <si>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</si>
  <si>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</si>
  <si>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</si>
  <si>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</si>
  <si>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</si>
  <si>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</si>
  <si>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</si>
  <si>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</si>
  <si>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</si>
  <si>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</si>
  <si>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</si>
  <si>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</si>
  <si>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</si>
  <si>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</si>
  <si>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</si>
  <si>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</si>
  <si>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</si>
  <si>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</si>
  <si>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</si>
  <si>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</si>
  <si>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</si>
  <si>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</si>
  <si>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</si>
  <si>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</si>
  <si>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</si>
  <si>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</si>
  <si>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</si>
  <si>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</si>
  <si>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</si>
  <si>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</si>
  <si>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</si>
  <si>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</si>
  <si>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</si>
  <si>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</si>
  <si>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</si>
  <si>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</si>
  <si>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</si>
  <si>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</si>
  <si>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</si>
  <si>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</si>
  <si>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</si>
  <si>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</si>
  <si>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</si>
  <si>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</si>
  <si>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</si>
  <si>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</si>
  <si>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</si>
  <si>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</si>
  <si>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</si>
  <si>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</si>
  <si>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</si>
  <si>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</si>
  <si>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</si>
  <si>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</si>
  <si>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</si>
  <si>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</si>
  <si>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</si>
  <si>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</si>
  <si>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</si>
  <si>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</si>
  <si>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</si>
  <si>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</si>
  <si>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</si>
  <si>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</si>
  <si>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</si>
  <si>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</si>
  <si>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</si>
  <si>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</si>
  <si>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</si>
  <si>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</si>
  <si>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</si>
  <si>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</si>
  <si>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</si>
  <si>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</si>
  <si>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</si>
  <si>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</si>
  <si>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</si>
  <si>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</si>
  <si>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</si>
  <si>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</si>
  <si>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</si>
  <si>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</si>
  <si>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</si>
  <si>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</si>
  <si>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</si>
  <si>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</si>
  <si>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</si>
  <si>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</si>
  <si>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</si>
  <si>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</si>
  <si>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</si>
  <si>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</si>
  <si>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</si>
  <si>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</si>
  <si>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</si>
  <si>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</si>
  <si>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</si>
  <si>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</si>
  <si>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</si>
  <si>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</si>
  <si>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</si>
  <si>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</si>
  <si>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</si>
  <si>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</si>
  <si>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</si>
  <si>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</si>
  <si>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</si>
  <si>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</si>
  <si>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</si>
  <si>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</si>
  <si>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</si>
  <si>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</si>
  <si>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</si>
  <si>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</si>
  <si>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</si>
  <si>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</si>
  <si>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</si>
  <si>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</si>
  <si>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</si>
  <si>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</si>
  <si>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</si>
  <si>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</si>
  <si>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</si>
  <si>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</si>
  <si>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</si>
  <si>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</si>
  <si>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</si>
  <si>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</si>
  <si>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</si>
  <si>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</si>
  <si>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</si>
  <si>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</si>
  <si>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</si>
  <si>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</si>
  <si>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</si>
  <si>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</si>
  <si>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</si>
  <si>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</si>
  <si>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</si>
  <si>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</si>
  <si>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</si>
  <si>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</si>
  <si>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</si>
  <si>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</si>
  <si>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</si>
  <si>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</si>
  <si>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</si>
  <si>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</si>
  <si>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</si>
  <si>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</si>
  <si>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</si>
  <si>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</si>
  <si>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</si>
  <si>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</si>
  <si>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</si>
  <si>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</si>
  <si>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</si>
  <si>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</si>
  <si>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</si>
  <si>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</si>
  <si>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</si>
  <si>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</si>
  <si>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</si>
  <si>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</si>
  <si>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</si>
  <si>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</si>
  <si>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</si>
  <si>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</si>
  <si>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</si>
  <si>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</si>
  <si>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</si>
  <si>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</si>
  <si>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</si>
  <si>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</si>
  <si>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</si>
  <si>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</si>
  <si>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</si>
  <si>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</si>
  <si>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</si>
  <si>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</si>
  <si>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</si>
  <si>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</si>
  <si>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</si>
  <si>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</si>
  <si>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</si>
  <si>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</si>
  <si>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</si>
  <si>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</si>
  <si>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</si>
  <si>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</si>
  <si>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</si>
  <si>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</si>
  <si>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</si>
  <si>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</si>
  <si>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</si>
  <si>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</si>
  <si>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</si>
  <si>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</si>
  <si>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</si>
  <si>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</si>
  <si>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</si>
  <si>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</si>
  <si>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</si>
  <si>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</si>
  <si>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</si>
  <si>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</si>
  <si>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</si>
  <si>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</si>
  <si>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</si>
  <si>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</si>
  <si>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</si>
  <si>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</si>
  <si>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</si>
  <si>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</si>
  <si>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</si>
  <si>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</si>
  <si>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</si>
  <si>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</si>
  <si>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</si>
  <si>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</si>
  <si>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</si>
  <si>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</si>
  <si>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</si>
  <si>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</si>
  <si>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</si>
  <si>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</si>
  <si>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</si>
  <si>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</si>
  <si>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</si>
  <si>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</si>
  <si>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</si>
  <si>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</si>
  <si>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</si>
  <si>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</si>
  <si>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</si>
  <si>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</si>
  <si>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</si>
  <si>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</si>
  <si>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</si>
  <si>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</si>
  <si>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</si>
  <si>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</si>
  <si>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</si>
  <si>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</si>
  <si>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</si>
  <si>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</si>
  <si>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</si>
  <si>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</si>
  <si>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</si>
  <si>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</si>
  <si>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</si>
  <si>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</si>
  <si>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</si>
  <si>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</si>
  <si>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</si>
  <si>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</si>
  <si>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</si>
  <si>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</si>
  <si>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</si>
  <si>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</si>
  <si>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</si>
  <si>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</si>
  <si>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</si>
  <si>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</si>
  <si>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</si>
  <si>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</si>
  <si>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</si>
  <si>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</si>
  <si>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</si>
  <si>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</si>
  <si>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</si>
  <si>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</si>
  <si>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</si>
  <si>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</si>
  <si>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</si>
  <si>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</si>
  <si>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</si>
  <si>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</si>
  <si>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</si>
  <si>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</si>
  <si>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</si>
  <si>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</si>
  <si>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</si>
  <si>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</si>
  <si>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</si>
  <si>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</si>
  <si>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</si>
  <si>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</si>
  <si>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</si>
  <si>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</si>
  <si>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</si>
  <si>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</si>
  <si>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</si>
  <si>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</si>
  <si>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</si>
  <si>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</si>
  <si>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</si>
  <si>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</si>
  <si>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</si>
  <si>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</si>
  <si>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</si>
  <si>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</si>
  <si>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</si>
  <si>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</si>
  <si>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</si>
  <si>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</si>
  <si>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</si>
  <si>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</si>
  <si>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</si>
  <si>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</si>
  <si>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</si>
  <si>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</si>
  <si>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</si>
  <si>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</si>
  <si>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</si>
  <si>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</si>
  <si>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</si>
  <si>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</si>
  <si>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</si>
  <si>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</si>
  <si>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</si>
  <si>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</si>
  <si>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</si>
  <si>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</si>
  <si>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</si>
  <si>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</si>
  <si>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</si>
  <si>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</si>
  <si>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</si>
  <si>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</si>
  <si>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</si>
  <si>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</si>
  <si>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</si>
  <si>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</si>
  <si>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</si>
  <si>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</si>
  <si>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</si>
  <si>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</si>
  <si>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</si>
  <si>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</si>
  <si>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</si>
  <si>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</si>
  <si>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</si>
  <si>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</si>
  <si>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</si>
  <si>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</si>
  <si>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</si>
  <si>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</si>
  <si>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</si>
  <si>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</si>
  <si>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</si>
  <si>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</si>
  <si>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</si>
  <si>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</si>
  <si>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</si>
  <si>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</si>
  <si>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</si>
  <si>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</si>
  <si>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</si>
  <si>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</si>
  <si>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</si>
  <si>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</si>
  <si>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</si>
  <si>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</si>
  <si>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</si>
  <si>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</si>
  <si>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</si>
  <si>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</si>
  <si>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</si>
  <si>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</si>
  <si>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</si>
  <si>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</si>
  <si>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</si>
  <si>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</si>
  <si>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</si>
  <si>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</si>
  <si>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</si>
  <si>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</si>
  <si>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</si>
  <si>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</si>
  <si>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</si>
  <si>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</si>
  <si>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</si>
  <si>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</si>
  <si>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</si>
  <si>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</si>
  <si>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</si>
  <si>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</si>
  <si>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</si>
  <si>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</si>
  <si>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</si>
  <si>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</si>
  <si>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</si>
  <si>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</si>
  <si>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</si>
  <si>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</si>
  <si>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</si>
  <si>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</si>
  <si>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</si>
  <si>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</si>
  <si>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</si>
  <si>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</si>
  <si>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</si>
  <si>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</si>
  <si>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</si>
  <si>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</si>
  <si>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</si>
  <si>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</si>
  <si>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</si>
  <si>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</si>
  <si>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</si>
  <si>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</si>
  <si>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</si>
  <si>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</si>
  <si>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</si>
  <si>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</si>
  <si>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</si>
  <si>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</si>
  <si>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</si>
  <si>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</si>
  <si>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</si>
  <si>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</si>
  <si>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</si>
  <si>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</si>
  <si>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</si>
  <si>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</si>
  <si>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</si>
  <si>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</si>
  <si>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</si>
  <si>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</si>
  <si>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</si>
  <si>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</si>
  <si>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</si>
  <si>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</si>
  <si>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</si>
  <si>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</si>
  <si>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</si>
  <si>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</si>
  <si>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</si>
  <si>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</si>
  <si>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</si>
  <si>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</si>
  <si>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</si>
  <si>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</si>
  <si>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</si>
  <si>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</si>
  <si>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</si>
  <si>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</si>
  <si>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</si>
  <si>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</si>
  <si>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</si>
  <si>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</si>
  <si>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</si>
  <si>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</si>
  <si>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</si>
  <si>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</si>
  <si>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</si>
  <si>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</si>
  <si>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</si>
  <si>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</si>
  <si>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</si>
  <si>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</si>
  <si>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</si>
  <si>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</si>
  <si>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</si>
  <si>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</si>
  <si>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</si>
  <si>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</si>
  <si>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</si>
  <si>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</si>
  <si>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</si>
  <si>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</si>
  <si>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</si>
  <si>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</si>
  <si>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</si>
  <si>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</si>
  <si>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</si>
  <si>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</si>
  <si>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</si>
  <si>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</si>
  <si>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</si>
  <si>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</si>
  <si>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</si>
  <si>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</si>
  <si>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</si>
  <si>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</si>
  <si>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</si>
  <si>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</si>
  <si>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</si>
  <si>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</si>
  <si>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</si>
  <si>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</si>
  <si>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</si>
  <si>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</si>
  <si>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</si>
  <si>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</si>
  <si>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</si>
  <si>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</si>
  <si>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</si>
  <si>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</si>
  <si>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</si>
  <si>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</si>
  <si>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</si>
  <si>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</si>
  <si>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</si>
  <si>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</si>
  <si>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</si>
  <si>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</si>
  <si>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</si>
  <si>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</si>
  <si>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</si>
  <si>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</si>
  <si>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</si>
  <si>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</si>
  <si>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</si>
  <si>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</si>
  <si>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</si>
  <si>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</si>
  <si>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</si>
  <si>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</si>
  <si>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</si>
  <si>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</si>
  <si>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</si>
  <si>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</si>
  <si>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</si>
  <si>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</si>
  <si>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</si>
  <si>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</si>
  <si>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</si>
  <si>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</si>
  <si>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</si>
  <si>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</si>
  <si>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</si>
  <si>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</si>
  <si>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</si>
  <si>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</si>
  <si>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</si>
  <si>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</si>
  <si>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</si>
  <si>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</si>
  <si>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</si>
  <si>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</si>
  <si>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</si>
  <si>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</si>
  <si>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</si>
  <si>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</si>
  <si>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</si>
  <si>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</si>
  <si>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</si>
  <si>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</si>
  <si>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</si>
  <si>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</si>
  <si>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</si>
  <si>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</si>
  <si>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</si>
  <si>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</si>
  <si>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</si>
  <si>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</si>
  <si>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</si>
  <si>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</si>
  <si>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</si>
  <si>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</si>
  <si>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</si>
  <si>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</si>
  <si>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</si>
  <si>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</si>
  <si>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</si>
  <si>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</si>
  <si>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</si>
  <si>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</si>
  <si>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</si>
  <si>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</si>
  <si>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</si>
  <si>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</si>
  <si>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</si>
  <si>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</si>
  <si>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</si>
  <si>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</si>
  <si>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</si>
  <si>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</si>
  <si>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</si>
  <si>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</si>
  <si>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</si>
  <si>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</si>
  <si>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</si>
  <si>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</si>
  <si>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</si>
  <si>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</si>
  <si>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</si>
  <si>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</si>
  <si>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</si>
  <si>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</si>
  <si>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</si>
  <si>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</si>
  <si>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</si>
  <si>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</si>
  <si>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</si>
  <si>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</si>
  <si>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</si>
  <si>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</si>
  <si>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</si>
  <si>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</si>
  <si>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</si>
  <si>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</si>
  <si>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</si>
  <si>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</si>
  <si>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</si>
  <si>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</si>
  <si>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</si>
  <si>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</si>
  <si>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</si>
  <si>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</si>
  <si>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</si>
  <si>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</si>
  <si>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</si>
  <si>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</si>
  <si>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</si>
  <si>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</si>
  <si>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</si>
  <si>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</si>
  <si>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</si>
  <si>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</si>
  <si>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</si>
  <si>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</si>
  <si>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</si>
  <si>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</si>
  <si>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</si>
  <si>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</si>
  <si>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</si>
  <si>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</si>
  <si>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</si>
  <si>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</si>
  <si>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</si>
  <si>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</si>
  <si>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</si>
  <si>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</si>
  <si>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</si>
  <si>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</si>
  <si>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</si>
  <si>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</si>
  <si>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</si>
  <si>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</si>
  <si>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</si>
  <si>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</si>
  <si>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</si>
  <si>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</si>
  <si>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</si>
  <si>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</si>
  <si>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</si>
  <si>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</si>
  <si>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</si>
  <si>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</si>
  <si>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</si>
  <si>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</si>
  <si>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</si>
  <si>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</si>
  <si>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</si>
  <si>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</si>
  <si>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</si>
  <si>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</si>
  <si>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</si>
  <si>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</si>
  <si>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</si>
  <si>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</si>
  <si>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</si>
  <si>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</si>
  <si>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</si>
  <si>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</si>
  <si>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</si>
  <si>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</si>
  <si>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</si>
  <si>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</si>
  <si>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</si>
  <si>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</si>
  <si>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</si>
  <si>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</si>
  <si>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</si>
  <si>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</si>
  <si>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</si>
  <si>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</si>
  <si>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</si>
  <si>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</si>
  <si>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</si>
  <si>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</si>
  <si>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</si>
  <si>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</si>
  <si>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</si>
  <si>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</si>
  <si>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</si>
  <si>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</si>
  <si>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</si>
  <si>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</si>
  <si>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</si>
  <si>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</si>
  <si>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</si>
  <si>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</si>
  <si>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</si>
  <si>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</si>
  <si>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</si>
  <si>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</si>
  <si>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</si>
  <si>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</si>
  <si>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</si>
  <si>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</si>
  <si>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</si>
  <si>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</si>
  <si>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</si>
  <si>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</si>
  <si>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</si>
  <si>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</si>
  <si>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</si>
  <si>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</si>
  <si>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</si>
  <si>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</si>
  <si>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</si>
  <si>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</si>
  <si>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</si>
  <si>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</si>
  <si>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</si>
  <si>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</si>
  <si>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</si>
  <si>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</si>
  <si>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</si>
  <si>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</si>
  <si>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</si>
  <si>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</si>
  <si>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</si>
  <si>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</si>
  <si>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</si>
  <si>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</si>
  <si>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</si>
  <si>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</si>
  <si>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</si>
  <si>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</si>
  <si>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</si>
  <si>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</si>
  <si>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</si>
  <si>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</si>
  <si>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</si>
  <si>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</si>
  <si>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</si>
  <si>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</si>
  <si>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</si>
  <si>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</si>
  <si>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</si>
  <si>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</si>
  <si>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</si>
  <si>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</si>
  <si>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</si>
  <si>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</si>
  <si>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</si>
  <si>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</si>
  <si>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</si>
  <si>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</si>
  <si>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</si>
  <si>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</si>
  <si>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</si>
  <si>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</si>
  <si>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</si>
  <si>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</si>
  <si>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</si>
  <si>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</si>
  <si>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</si>
  <si>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</si>
  <si>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</si>
  <si>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</si>
  <si>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</si>
  <si>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</si>
  <si>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</si>
  <si>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</si>
  <si>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</si>
  <si>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</si>
  <si>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</si>
  <si>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</si>
  <si>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</si>
  <si>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</si>
  <si>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</si>
  <si>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</si>
  <si>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</si>
  <si>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</si>
  <si>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</si>
  <si>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</si>
  <si>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</si>
  <si>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</si>
  <si>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</si>
  <si>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</si>
  <si>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</si>
  <si>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</si>
  <si>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</si>
  <si>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</si>
  <si>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</si>
  <si>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</si>
  <si>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</si>
  <si>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</si>
  <si>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</si>
  <si>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</si>
  <si>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</si>
  <si>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</si>
  <si>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</si>
  <si>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</si>
  <si>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</si>
  <si>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</si>
  <si>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</si>
  <si>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</si>
  <si>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</si>
  <si>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</si>
  <si>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</si>
  <si>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</si>
  <si>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</si>
  <si>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</si>
  <si>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</si>
  <si>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</si>
  <si>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</si>
  <si>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</si>
  <si>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</si>
  <si>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</si>
  <si>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</si>
  <si>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</si>
  <si>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</si>
  <si>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</si>
  <si>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</si>
  <si>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</si>
  <si>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</si>
  <si>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</si>
  <si>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</si>
  <si>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</si>
  <si>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</si>
  <si>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</si>
  <si>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</si>
  <si>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</si>
  <si>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</si>
  <si>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</si>
  <si>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</si>
  <si>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</si>
  <si>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</si>
  <si>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</si>
  <si>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</si>
  <si>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</si>
  <si>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</si>
  <si>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</si>
  <si>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</si>
  <si>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</si>
  <si>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</si>
  <si>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</si>
  <si>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</si>
  <si>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</si>
  <si>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</si>
  <si>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</si>
  <si>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</si>
  <si>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</si>
  <si>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</si>
  <si>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</si>
  <si>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</si>
  <si>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</si>
  <si>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</si>
  <si>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</si>
  <si>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</si>
  <si>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</si>
  <si>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</si>
  <si>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</si>
  <si>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</si>
  <si>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</si>
  <si>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</si>
  <si>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</si>
  <si>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</si>
  <si>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</si>
  <si>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</si>
  <si>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</si>
  <si>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</si>
  <si>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</si>
  <si>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</si>
  <si>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</si>
  <si>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</si>
  <si>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</si>
  <si>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</si>
  <si>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</si>
  <si>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</si>
  <si>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</si>
  <si>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</si>
  <si>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</si>
  <si>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</si>
  <si>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</si>
  <si>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</si>
  <si>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</si>
  <si>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</si>
  <si>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</si>
  <si>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</si>
  <si>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</si>
  <si>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</si>
  <si>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</si>
  <si>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</si>
  <si>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</si>
  <si>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</si>
  <si>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</si>
  <si>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</si>
  <si>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</si>
  <si>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</si>
  <si>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</si>
  <si>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</si>
  <si>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</si>
  <si>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</si>
  <si>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</si>
  <si>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</si>
  <si>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</si>
  <si>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</si>
  <si>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</si>
  <si>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</si>
  <si>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</si>
  <si>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</si>
  <si>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</si>
  <si>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</si>
  <si>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</si>
  <si>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</si>
  <si>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</si>
  <si>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</si>
  <si>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</si>
  <si>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</si>
  <si>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</si>
  <si>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</si>
  <si>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</si>
  <si>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</si>
  <si>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</si>
  <si>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</si>
  <si>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</si>
  <si>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</si>
  <si>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</si>
  <si>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</si>
  <si>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</si>
  <si>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</si>
  <si>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</si>
  <si>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</si>
  <si>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</si>
  <si>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</si>
  <si>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</si>
  <si>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</si>
  <si>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</si>
  <si>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</si>
  <si>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</si>
  <si>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</si>
  <si>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</si>
  <si>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</si>
  <si>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</si>
  <si>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</si>
  <si>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</si>
  <si>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</si>
  <si>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</si>
  <si>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</si>
  <si>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</si>
  <si>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</si>
  <si>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</si>
  <si>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</si>
  <si>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</si>
  <si>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</si>
  <si>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</si>
  <si>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</si>
  <si>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</si>
  <si>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</si>
  <si>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</si>
  <si>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</si>
  <si>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</si>
  <si>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</si>
  <si>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</si>
  <si>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</si>
  <si>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</si>
  <si>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</si>
  <si>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</si>
  <si>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</si>
  <si>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</si>
  <si>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</si>
  <si>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</si>
  <si>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</si>
  <si>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</si>
  <si>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</si>
  <si>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</si>
  <si>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</si>
  <si>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</si>
  <si>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</si>
  <si>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</si>
  <si>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</si>
  <si>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</si>
  <si>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</si>
  <si>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</si>
  <si>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</si>
  <si>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</si>
  <si>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</si>
  <si>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</si>
  <si>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</si>
  <si>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</si>
  <si>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</si>
  <si>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</si>
  <si>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</si>
  <si>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</si>
  <si>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</si>
  <si>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</si>
  <si>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</si>
  <si>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</si>
  <si>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</si>
  <si>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</si>
  <si>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</si>
  <si>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</si>
  <si>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</si>
  <si>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</si>
  <si>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</si>
  <si>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</si>
  <si>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</si>
  <si>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</si>
  <si>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</si>
  <si>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</si>
  <si>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</si>
  <si>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</si>
  <si>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</si>
  <si>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</si>
  <si>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</si>
  <si>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</si>
  <si>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</si>
  <si>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</si>
  <si>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</si>
  <si>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</si>
  <si>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</si>
  <si>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</si>
  <si>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</si>
  <si>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</si>
  <si>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</si>
  <si>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</si>
  <si>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</si>
  <si>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</si>
  <si>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</si>
  <si>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</si>
  <si>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</si>
  <si>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</si>
  <si>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</si>
  <si>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</si>
  <si>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</si>
  <si>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</si>
  <si>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</si>
  <si>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</si>
  <si>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</si>
  <si>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</si>
  <si>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</si>
  <si>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</si>
  <si>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</si>
  <si>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</si>
  <si>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</si>
  <si>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</si>
  <si>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</si>
  <si>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</si>
  <si>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</si>
  <si>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</si>
  <si>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</si>
  <si>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</si>
  <si>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</si>
  <si>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</si>
  <si>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</si>
  <si>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</si>
  <si>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</si>
  <si>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</si>
  <si>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</si>
  <si>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</si>
  <si>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</si>
  <si>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</si>
  <si>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</si>
  <si>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</si>
  <si>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</si>
  <si>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</si>
  <si>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</si>
  <si>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</si>
  <si>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</si>
  <si>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</si>
  <si>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</si>
  <si>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</si>
  <si>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</si>
  <si>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</si>
  <si>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</si>
  <si>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</si>
  <si>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</si>
  <si>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</si>
  <si>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</si>
  <si>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</si>
  <si>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</si>
  <si>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</si>
  <si>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</si>
  <si>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</si>
  <si>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</si>
  <si>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</si>
  <si>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</si>
  <si>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</si>
  <si>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</si>
  <si>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</si>
  <si>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</si>
  <si>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</si>
  <si>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</si>
  <si>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</si>
  <si>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</si>
  <si>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</si>
  <si>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</si>
  <si>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</si>
  <si>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</si>
  <si>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</si>
  <si>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</si>
  <si>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</si>
  <si>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</si>
  <si>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</si>
  <si>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</si>
  <si>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</si>
  <si>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</si>
  <si>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</si>
  <si>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</si>
  <si>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</si>
  <si>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</si>
  <si>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</si>
  <si>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</si>
  <si>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</si>
  <si>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</si>
  <si>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</si>
  <si>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</si>
  <si>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</si>
  <si>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</si>
  <si>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</si>
  <si>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</si>
  <si>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</si>
  <si>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</si>
  <si>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</si>
  <si>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</si>
  <si>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</si>
  <si>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</si>
  <si>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</si>
  <si>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</si>
  <si>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</si>
  <si>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</si>
  <si>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</si>
  <si>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</si>
  <si>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</si>
  <si>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</si>
  <si>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</si>
  <si>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</si>
  <si>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</si>
  <si>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</si>
  <si>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</si>
  <si>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</si>
  <si>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</si>
  <si>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</si>
  <si>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</si>
  <si>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</si>
  <si>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</si>
  <si>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</si>
  <si>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</si>
  <si>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</si>
  <si>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</si>
  <si>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</si>
  <si>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</si>
  <si>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</si>
  <si>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</si>
  <si>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</si>
  <si>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</si>
  <si>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</si>
  <si>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</si>
  <si>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</si>
  <si>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</si>
  <si>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</si>
  <si>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</si>
  <si>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</si>
  <si>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</si>
  <si>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</si>
  <si>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</si>
  <si>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</si>
  <si>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</si>
  <si>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</si>
  <si>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</si>
  <si>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</si>
  <si>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</si>
  <si>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</si>
  <si>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</si>
  <si>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</si>
  <si>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</si>
  <si>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</si>
  <si>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</si>
  <si>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</si>
  <si>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</si>
  <si>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</si>
  <si>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</si>
  <si>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</si>
  <si>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</si>
  <si>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</si>
  <si>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</si>
  <si>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</si>
  <si>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</si>
  <si>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</si>
  <si>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</si>
  <si>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</si>
  <si>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</si>
  <si>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</si>
  <si>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</si>
  <si>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</si>
  <si>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</si>
  <si>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</si>
  <si>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</si>
  <si>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</si>
  <si>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</si>
  <si>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</si>
  <si>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</si>
  <si>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</si>
  <si>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</si>
  <si>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</si>
  <si>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</si>
  <si>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</si>
  <si>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</si>
  <si>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</si>
  <si>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</si>
  <si>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</si>
  <si>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</si>
  <si>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</si>
  <si>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</si>
  <si>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</si>
  <si>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</si>
  <si>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</si>
  <si>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</si>
  <si>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</si>
  <si>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</si>
  <si>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</si>
  <si>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</si>
  <si>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</si>
  <si>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</si>
  <si>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</si>
  <si>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</si>
  <si>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</si>
  <si>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</si>
  <si>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</si>
  <si>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</si>
  <si>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</si>
  <si>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</si>
  <si>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</si>
  <si>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</si>
  <si>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</si>
  <si>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</si>
  <si>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</si>
  <si>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</si>
  <si>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</si>
  <si>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</si>
  <si>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</si>
  <si>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</si>
  <si>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</si>
  <si>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</si>
  <si>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</si>
  <si>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</si>
  <si>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</si>
  <si>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</si>
  <si>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</si>
  <si>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</si>
  <si>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</si>
  <si>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</si>
  <si>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</si>
  <si>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</si>
  <si>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</si>
  <si>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</si>
  <si>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</si>
  <si>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</si>
  <si>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</si>
  <si>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</si>
  <si>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</si>
  <si>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</si>
  <si>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</si>
  <si>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</si>
  <si>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</si>
  <si>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</si>
  <si>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</si>
  <si>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</si>
  <si>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</si>
  <si>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</si>
  <si>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</si>
  <si>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</si>
  <si>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</si>
  <si>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</si>
  <si>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</si>
  <si>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</si>
  <si>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</si>
  <si>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</si>
  <si>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</si>
  <si>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</si>
  <si>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</si>
  <si>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</si>
  <si>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</si>
  <si>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</si>
  <si>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</si>
  <si>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</si>
  <si>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</si>
  <si>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</si>
  <si>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</si>
  <si>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</si>
  <si>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</si>
  <si>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</si>
  <si>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</si>
  <si>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</si>
  <si>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</si>
  <si>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</si>
  <si>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</si>
  <si>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</si>
  <si>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</si>
  <si>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</si>
  <si>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</si>
  <si>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</si>
  <si>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</si>
  <si>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</si>
  <si>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</si>
  <si>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</si>
  <si>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</si>
  <si>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</si>
  <si>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</si>
  <si>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</si>
  <si>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</si>
  <si>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</si>
  <si>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</si>
  <si>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</si>
  <si>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</si>
  <si>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</si>
  <si>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</si>
  <si>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</si>
  <si>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</si>
  <si>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</si>
  <si>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</si>
  <si>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</si>
  <si>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</si>
  <si>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</si>
  <si>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</si>
  <si>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</si>
  <si>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</si>
  <si>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</si>
  <si>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</si>
  <si>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</si>
  <si>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</si>
  <si>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</si>
  <si>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</si>
  <si>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</si>
  <si>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</si>
  <si>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</si>
  <si>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</si>
  <si>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</si>
  <si>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</si>
  <si>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</si>
  <si>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</si>
  <si>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</si>
  <si>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</si>
  <si>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</si>
  <si>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</si>
  <si>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</si>
  <si>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</si>
  <si>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</si>
  <si>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</si>
  <si>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</si>
  <si>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</si>
  <si>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</si>
  <si>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</si>
  <si>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</si>
  <si>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</si>
  <si>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</si>
  <si>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</si>
  <si>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</si>
  <si>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</si>
  <si>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</si>
  <si>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</si>
  <si>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</si>
  <si>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</si>
  <si>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</si>
  <si>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</si>
  <si>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</si>
  <si>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</si>
  <si>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</si>
  <si>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</si>
  <si>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</si>
  <si>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</si>
  <si>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</si>
  <si>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</si>
  <si>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</si>
  <si>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</si>
  <si>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</si>
  <si>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</si>
  <si>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</si>
  <si>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</si>
  <si>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</si>
  <si>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</si>
  <si>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</si>
  <si>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</si>
  <si>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</si>
  <si>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</si>
  <si>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</si>
  <si>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</si>
  <si>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</si>
  <si>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</si>
  <si>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</si>
  <si>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</si>
  <si>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</si>
  <si>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</si>
  <si>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</si>
  <si>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</si>
  <si>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</si>
  <si>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</si>
  <si>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</si>
  <si>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</si>
  <si>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</si>
  <si>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</si>
  <si>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</si>
  <si>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</si>
  <si>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</si>
  <si>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</si>
  <si>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</si>
  <si>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</si>
  <si>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</si>
  <si>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</si>
  <si>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</si>
  <si>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</si>
  <si>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</si>
  <si>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</si>
  <si>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</si>
  <si>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</si>
  <si>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</si>
  <si>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</si>
  <si>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</si>
  <si>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</si>
  <si>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</si>
  <si>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</si>
  <si>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</si>
  <si>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</si>
  <si>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</si>
  <si>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</si>
  <si>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</si>
  <si>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</si>
  <si>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</si>
  <si>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</si>
  <si>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</si>
  <si>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</si>
  <si>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</si>
  <si>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</si>
  <si>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</si>
  <si>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</si>
  <si>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</si>
  <si>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</si>
  <si>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</si>
  <si>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</si>
  <si>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</si>
  <si>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</si>
  <si>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</si>
  <si>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</si>
  <si>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</si>
  <si>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</si>
  <si>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</si>
  <si>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</si>
  <si>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</si>
  <si>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</si>
  <si>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</si>
  <si>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</si>
  <si>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</si>
  <si>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</si>
  <si>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</si>
  <si>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</si>
  <si>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</si>
  <si>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</si>
  <si>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</si>
  <si>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</si>
  <si>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</si>
  <si>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</si>
  <si>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</si>
  <si>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</si>
  <si>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</si>
  <si>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</si>
  <si>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</si>
  <si>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</si>
  <si>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</si>
  <si>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</si>
  <si>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</si>
  <si>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</si>
  <si>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</si>
  <si>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</si>
  <si>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</si>
  <si>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</si>
  <si>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</si>
  <si>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</si>
  <si>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</si>
  <si>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</si>
  <si>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</si>
  <si>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</si>
  <si>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</si>
  <si>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</si>
  <si>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</si>
  <si>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</si>
  <si>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</si>
  <si>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</si>
  <si>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</si>
  <si>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</si>
  <si>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</si>
  <si>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</si>
  <si>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</si>
  <si>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</si>
  <si>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</si>
  <si>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</si>
  <si>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</si>
  <si>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</si>
  <si>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</si>
  <si>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</si>
  <si>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</si>
  <si>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</si>
  <si>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</si>
  <si>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</si>
  <si>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</si>
  <si>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</si>
  <si>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</si>
  <si>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</si>
  <si>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</si>
  <si>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</si>
  <si>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</si>
  <si>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</si>
  <si>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</si>
  <si>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</si>
  <si>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</si>
  <si>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</si>
  <si>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</si>
  <si>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</si>
  <si>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</si>
  <si>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</si>
  <si>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</si>
  <si>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</si>
  <si>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</si>
  <si>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</si>
  <si>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</si>
  <si>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</si>
  <si>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</si>
  <si>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</si>
  <si>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</si>
  <si>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</si>
  <si>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</si>
  <si>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</si>
  <si>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</si>
  <si>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</si>
  <si>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</si>
  <si>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</si>
  <si>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</si>
  <si>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</si>
  <si>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</si>
  <si>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</si>
  <si>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</si>
  <si>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</si>
  <si>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</si>
  <si>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</si>
  <si>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</si>
  <si>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</si>
  <si>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</si>
  <si>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</si>
  <si>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</si>
  <si>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</si>
  <si>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</si>
  <si>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</si>
  <si>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</si>
  <si>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</si>
  <si>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</si>
  <si>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</si>
  <si>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</si>
  <si>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</si>
  <si>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</si>
  <si>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</si>
  <si>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</si>
  <si>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</si>
  <si>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</si>
  <si>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</si>
  <si>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</si>
  <si>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</si>
  <si>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</si>
  <si>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</si>
  <si>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</si>
  <si>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</si>
  <si>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</si>
  <si>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</si>
  <si>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</si>
  <si>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</si>
  <si>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</si>
  <si>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</si>
  <si>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</si>
  <si>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</si>
  <si>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</si>
  <si>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</si>
  <si>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</si>
  <si>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</si>
  <si>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</si>
  <si>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</si>
  <si>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</si>
  <si>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</si>
  <si>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</si>
  <si>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</si>
  <si>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</si>
  <si>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</si>
  <si>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</si>
  <si>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</si>
  <si>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</si>
  <si>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</si>
  <si>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</si>
  <si>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</si>
  <si>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</si>
  <si>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</si>
  <si>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</si>
  <si>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</si>
  <si>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</si>
  <si>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</si>
  <si>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</si>
  <si>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</si>
  <si>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</si>
  <si>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</si>
  <si>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</si>
  <si>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</si>
  <si>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</si>
  <si>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</si>
  <si>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</si>
  <si>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</si>
  <si>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</si>
  <si>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</si>
  <si>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</si>
  <si>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</si>
  <si>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</si>
  <si>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</si>
  <si>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</si>
  <si>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</si>
  <si>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</si>
  <si>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</si>
  <si>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</si>
  <si>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</si>
  <si>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</si>
  <si>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</si>
  <si>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</si>
  <si>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</si>
  <si>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</si>
  <si>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</si>
  <si>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</si>
  <si>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</si>
  <si>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</si>
  <si>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</si>
  <si>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</si>
  <si>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</si>
  <si>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</si>
  <si>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</si>
  <si>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</si>
  <si>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</si>
  <si>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</si>
  <si>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</si>
  <si>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</si>
  <si>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</si>
  <si>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</si>
  <si>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</si>
  <si>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</si>
  <si>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</si>
  <si>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</si>
  <si>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</si>
  <si>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</si>
  <si>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</si>
  <si>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</si>
  <si>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</si>
  <si>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</si>
  <si>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</si>
  <si>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</si>
  <si>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</si>
  <si>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</si>
  <si>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</si>
  <si>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</si>
  <si>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</si>
  <si>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</si>
  <si>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</si>
  <si>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</si>
  <si>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</si>
  <si>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</si>
  <si>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</si>
  <si>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</si>
  <si>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</si>
  <si>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</si>
  <si>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</si>
  <si>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</si>
  <si>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</si>
  <si>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</si>
  <si>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</si>
  <si>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</si>
  <si>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</si>
  <si>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</si>
  <si>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</si>
  <si>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</si>
  <si>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</si>
  <si>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</si>
  <si>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</si>
  <si>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</si>
  <si>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</si>
  <si>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</si>
  <si>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</si>
  <si>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</si>
  <si>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</si>
  <si>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</si>
  <si>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</si>
  <si>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</si>
  <si>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</si>
  <si>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</si>
  <si>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</si>
  <si>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</si>
  <si>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</si>
  <si>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</si>
  <si>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</si>
  <si>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</si>
  <si>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</si>
  <si>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</si>
  <si>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</si>
  <si>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</si>
  <si>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</si>
  <si>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</si>
  <si>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</si>
  <si>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</si>
  <si>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</si>
  <si>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</si>
  <si>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</si>
  <si>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</si>
  <si>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</si>
  <si>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</si>
  <si>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</si>
  <si>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</si>
  <si>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</si>
  <si>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</si>
  <si>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</si>
  <si>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</si>
  <si>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</si>
  <si>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</si>
  <si>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</si>
  <si>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</si>
  <si>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</si>
  <si>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</si>
  <si>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</si>
  <si>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</si>
  <si>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</si>
  <si>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</si>
  <si>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</si>
  <si>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</si>
  <si>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</si>
  <si>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</si>
  <si>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</si>
  <si>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</si>
  <si>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</si>
  <si>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</si>
  <si>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</si>
  <si>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</si>
  <si>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</si>
  <si>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</si>
  <si>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</si>
  <si>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</si>
  <si>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</si>
  <si>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</si>
  <si>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</si>
  <si>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</si>
  <si>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</si>
  <si>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</si>
  <si>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</si>
  <si>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</si>
  <si>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</si>
  <si>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</si>
  <si>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</si>
  <si>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</si>
  <si>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</si>
  <si>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</si>
  <si>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</si>
  <si>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</si>
  <si>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</si>
  <si>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</si>
  <si>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</si>
  <si>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</si>
  <si>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</si>
  <si>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</si>
  <si>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</si>
  <si>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</si>
  <si>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</si>
  <si>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</si>
  <si>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</si>
  <si>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</si>
  <si>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</si>
  <si>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</si>
  <si>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</si>
  <si>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</si>
  <si>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</si>
  <si>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</si>
  <si>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</si>
  <si>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</si>
  <si>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</si>
  <si>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</si>
  <si>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</si>
  <si>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</si>
  <si>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</si>
  <si>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</si>
  <si>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</si>
  <si>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</si>
  <si>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</si>
  <si>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</si>
  <si>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</si>
  <si>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</si>
  <si>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</si>
  <si>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</si>
  <si>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</si>
  <si>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</si>
  <si>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</si>
  <si>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</si>
  <si>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</si>
  <si>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</si>
  <si>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</si>
  <si>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</si>
  <si>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</si>
  <si>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</si>
  <si>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</si>
  <si>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</si>
  <si>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</si>
  <si>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</si>
  <si>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</si>
  <si>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</si>
  <si>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</si>
  <si>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</si>
  <si>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</si>
  <si>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</si>
  <si>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</si>
  <si>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</si>
  <si>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</si>
  <si>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</si>
  <si>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</si>
  <si>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</si>
  <si>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</si>
  <si>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</si>
  <si>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</si>
  <si>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</si>
  <si>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</si>
  <si>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</si>
  <si>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</si>
  <si>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</si>
  <si>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</si>
  <si>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</si>
  <si>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</si>
  <si>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</si>
  <si>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</si>
  <si>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</si>
  <si>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</si>
  <si>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</si>
  <si>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</si>
  <si>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</si>
  <si>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</si>
  <si>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</si>
  <si>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</si>
  <si>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</si>
  <si>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</si>
  <si>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</si>
  <si>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</si>
  <si>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</si>
  <si>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</si>
  <si>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</si>
  <si>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</si>
  <si>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</si>
  <si>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</si>
  <si>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</si>
  <si>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</si>
  <si>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</si>
  <si>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</si>
  <si>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</si>
  <si>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</si>
  <si>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</si>
  <si>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</si>
  <si>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</si>
  <si>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</si>
  <si>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</si>
  <si>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</si>
  <si>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</si>
  <si>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</si>
  <si>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</si>
  <si>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</si>
  <si>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</si>
  <si>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</si>
  <si>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</si>
  <si>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</si>
  <si>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</si>
  <si>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</si>
  <si>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</si>
  <si>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</si>
  <si>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</si>
  <si>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</si>
  <si>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</si>
  <si>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</si>
  <si>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</si>
  <si>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</si>
  <si>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</si>
  <si>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</si>
  <si>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</si>
  <si>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</si>
  <si>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</si>
  <si>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</si>
  <si>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</si>
  <si>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</si>
  <si>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</si>
  <si>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</si>
  <si>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</si>
  <si>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</si>
  <si>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</si>
  <si>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</si>
  <si>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</si>
  <si>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</si>
  <si>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</si>
  <si>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</si>
  <si>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</si>
  <si>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</si>
  <si>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</si>
  <si>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</si>
  <si>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</si>
  <si>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</si>
  <si>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</si>
  <si>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</si>
  <si>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</si>
  <si>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</si>
  <si>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</si>
  <si>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</si>
  <si>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</si>
  <si>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</si>
  <si>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</si>
  <si>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</si>
  <si>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</si>
  <si>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</si>
  <si>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</si>
  <si>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</si>
  <si>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</si>
  <si>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</si>
  <si>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</si>
  <si>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</si>
  <si>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</si>
  <si>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</si>
  <si>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</si>
  <si>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</si>
  <si>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</si>
  <si>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</si>
  <si>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</si>
  <si>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</si>
  <si>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</si>
  <si>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</si>
  <si>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</si>
  <si>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</si>
  <si>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</si>
  <si>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</si>
  <si>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</si>
  <si>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</si>
  <si>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</si>
  <si>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</si>
  <si>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</si>
  <si>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</si>
  <si>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</si>
  <si>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</si>
  <si>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</si>
  <si>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</si>
  <si>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</si>
  <si>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</si>
  <si>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</si>
  <si>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</si>
  <si>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</si>
  <si>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</si>
  <si>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</si>
  <si>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</si>
  <si>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</si>
  <si>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</si>
  <si>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</si>
  <si>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</si>
  <si>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</si>
  <si>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</si>
  <si>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</si>
  <si>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</si>
  <si>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</si>
  <si>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</si>
  <si>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</si>
  <si>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</si>
  <si>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</si>
  <si>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</si>
  <si>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</si>
  <si>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</si>
  <si>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</si>
  <si>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</si>
  <si>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</si>
  <si>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</si>
  <si>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</si>
  <si>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</si>
  <si>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</si>
  <si>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</si>
  <si>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</si>
  <si>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</si>
  <si>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</si>
  <si>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</si>
  <si>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</si>
  <si>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</si>
  <si>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</si>
  <si>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</si>
  <si>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</si>
  <si>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</si>
  <si>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</si>
  <si>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</si>
  <si>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</si>
  <si>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</si>
  <si>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</si>
  <si>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</si>
  <si>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</si>
  <si>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</si>
  <si>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</si>
  <si>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</si>
  <si>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</si>
  <si>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</si>
  <si>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</si>
  <si>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</si>
  <si>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</si>
  <si>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</si>
  <si>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</si>
  <si>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</si>
  <si>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</si>
  <si>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</si>
  <si>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</si>
  <si>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</si>
  <si>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</si>
  <si>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</si>
  <si>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</si>
  <si>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</si>
  <si>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</si>
  <si>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</si>
  <si>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</si>
  <si>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</si>
  <si>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</si>
  <si>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</si>
  <si>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</si>
  <si>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</si>
  <si>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</si>
  <si>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</si>
  <si>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</si>
  <si>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</si>
  <si>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</si>
  <si>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</si>
  <si>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</si>
  <si>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</si>
  <si>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</si>
  <si>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</si>
  <si>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</si>
  <si>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</si>
  <si>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</si>
  <si>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</si>
  <si>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</si>
  <si>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</si>
  <si>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</si>
  <si>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</si>
  <si>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</si>
  <si>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</si>
  <si>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</si>
  <si>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</si>
  <si>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</si>
  <si>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</si>
  <si>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</si>
  <si>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</si>
  <si>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</si>
  <si>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</si>
  <si>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</si>
  <si>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</si>
  <si>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</si>
  <si>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</si>
  <si>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</si>
  <si>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</si>
  <si>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</si>
  <si>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</si>
  <si>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</si>
  <si>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</si>
  <si>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</si>
  <si>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</si>
  <si>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</si>
  <si>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</si>
  <si>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</si>
  <si>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</si>
  <si>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</si>
  <si>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</si>
  <si>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</si>
  <si>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</si>
  <si>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</si>
  <si>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</si>
  <si>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</si>
  <si>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</si>
  <si>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</si>
  <si>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</si>
  <si>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</si>
  <si>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</si>
  <si>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</si>
  <si>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</si>
  <si>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</si>
  <si>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</si>
  <si>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</si>
  <si>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</si>
  <si>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</si>
  <si>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</si>
  <si>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</si>
  <si>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</si>
  <si>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</si>
  <si>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</si>
  <si>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</si>
  <si>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</si>
  <si>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</si>
  <si>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</si>
  <si>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</si>
  <si>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</si>
  <si>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</si>
  <si>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</si>
  <si>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</si>
  <si>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</si>
  <si>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</si>
  <si>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</si>
  <si>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</si>
  <si>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</si>
  <si>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</si>
  <si>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</si>
  <si>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</si>
  <si>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</si>
  <si>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</si>
  <si>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</si>
  <si>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</si>
  <si>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</si>
  <si>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</si>
  <si>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</si>
  <si>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</si>
  <si>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</si>
  <si>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</si>
  <si>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</si>
  <si>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</si>
  <si>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</si>
  <si>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</si>
  <si>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</si>
  <si>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</si>
  <si>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</si>
  <si>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</si>
  <si>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</si>
  <si>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</si>
  <si>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</si>
  <si>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</si>
  <si>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</si>
  <si>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</si>
  <si>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</si>
  <si>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</si>
  <si>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</si>
  <si>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</si>
  <si>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</si>
  <si>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</si>
  <si>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</si>
  <si>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</si>
  <si>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</si>
  <si>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</si>
  <si>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</si>
  <si>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</si>
  <si>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</si>
  <si>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</si>
  <si>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</si>
  <si>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</si>
  <si>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</si>
  <si>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</si>
  <si>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</si>
  <si>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</si>
  <si>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</si>
  <si>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</si>
  <si>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</si>
  <si>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</si>
  <si>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</si>
  <si>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</si>
  <si>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</si>
  <si>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</si>
  <si>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</si>
  <si>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</si>
  <si>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</si>
  <si>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</si>
  <si>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</si>
  <si>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</si>
  <si>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</si>
  <si>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</si>
  <si>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</si>
  <si>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</si>
  <si>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</si>
  <si>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</si>
  <si>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</si>
  <si>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</si>
  <si>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</si>
  <si>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</si>
  <si>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</si>
  <si>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</si>
  <si>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</si>
  <si>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</si>
  <si>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</si>
  <si>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</si>
  <si>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</si>
  <si>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</si>
  <si>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</si>
  <si>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</si>
  <si>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</si>
  <si>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</si>
  <si>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</si>
  <si>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</si>
  <si>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</si>
  <si>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</si>
  <si>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</si>
  <si>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</si>
  <si>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</si>
  <si>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</si>
  <si>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</si>
  <si>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</si>
  <si>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</si>
  <si>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</si>
  <si>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</si>
  <si>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</si>
  <si>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</si>
  <si>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</si>
  <si>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</si>
  <si>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</si>
  <si>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</si>
  <si>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</si>
  <si>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</si>
  <si>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</si>
  <si>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</si>
  <si>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</si>
  <si>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</si>
  <si>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</si>
  <si>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</si>
  <si>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</si>
  <si>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</si>
  <si>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</si>
  <si>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</si>
  <si>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</si>
  <si>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</si>
  <si>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</si>
  <si>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</si>
  <si>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</si>
  <si>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</si>
  <si>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</si>
  <si>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</si>
  <si>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</si>
  <si>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</si>
  <si>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</si>
  <si>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</si>
  <si>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</si>
  <si>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</si>
  <si>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</si>
  <si>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</si>
  <si>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</si>
  <si>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</si>
  <si>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</si>
  <si>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</si>
  <si>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</si>
  <si>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</si>
  <si>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</si>
  <si>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</si>
  <si>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</si>
  <si>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</si>
  <si>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</si>
  <si>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</si>
  <si>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</si>
  <si>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</si>
  <si>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</si>
  <si>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</si>
  <si>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</si>
  <si>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</si>
  <si>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</si>
  <si>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</si>
  <si>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</si>
  <si>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</si>
  <si>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</si>
  <si>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</si>
  <si>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</si>
  <si>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</si>
  <si>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</si>
  <si>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</si>
  <si>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</si>
  <si>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</si>
  <si>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</si>
  <si>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</si>
  <si>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</si>
  <si>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</si>
  <si>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</si>
  <si>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</si>
  <si>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</si>
  <si>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</si>
  <si>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</si>
  <si>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</si>
  <si>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</si>
  <si>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</si>
  <si>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</si>
  <si>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</si>
  <si>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</si>
  <si>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Sinclair &amp; Rush Ltd</t>
  </si>
  <si>
    <t>Daniel Purton</t>
  </si>
  <si>
    <t>dpurton@sinclair-rush.co.uk</t>
  </si>
  <si>
    <t>+44 (0) 1622 620222</t>
  </si>
  <si>
    <t>Mark Osborn</t>
  </si>
  <si>
    <t>Managing Director</t>
  </si>
  <si>
    <t>mosborn@sinclair-rush.co.uk</t>
  </si>
  <si>
    <t>+44 (0) 1622 620229</t>
  </si>
  <si>
    <t>https://www.sinclair-rush.co.uk/documents/</t>
  </si>
  <si>
    <t>It is not necessary to receive from our suppliers completed Extended Minerals Reporting Template, as no such Mineral is used in our production process nor our products.</t>
  </si>
  <si>
    <t>We do not need to identify smelters as there are no products that are used within our scope indicated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</si>
</sst>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14" fillId="45" borderId="56" xfId="828"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inclair-rush.co.uk/documents/" TargetMode="External"/><Relationship Id="rId2" Type="http://schemas.openxmlformats.org/officeDocument/2006/relationships/hyperlink" Target="mailto:mosborn@sinclair-rush.co.uk" TargetMode="External"/><Relationship Id="rId1" Type="http://schemas.openxmlformats.org/officeDocument/2006/relationships/hyperlink" Target="mailto:dpurton@sinclair-rush.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sinclair-rush.co.uk/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2"/>
      <c r="B2" s="1" t="s">
        <v>1</v>
      </c>
      <c r="C2" s="2"/>
      <c r="D2" s="145"/>
      <c r="E2" s="2"/>
      <c r="F2" s="2"/>
      <c r="G2" s="24"/>
    </row>
    <row r="3" spans="1:7">
      <c r="A3" s="392"/>
      <c r="B3" s="2" t="s">
        <v>2</v>
      </c>
      <c r="C3" s="1"/>
      <c r="D3" s="146"/>
      <c r="E3" s="2"/>
      <c r="F3" s="1"/>
      <c r="G3" s="24"/>
    </row>
    <row r="4" spans="1:7" ht="15">
      <c r="A4" s="392"/>
      <c r="B4" s="182" t="s">
        <v>3</v>
      </c>
      <c r="C4" s="183"/>
      <c r="D4" s="184"/>
      <c r="E4" s="2"/>
      <c r="F4" s="183"/>
      <c r="G4" s="24"/>
    </row>
    <row r="5" spans="1:7">
      <c r="A5" s="392"/>
      <c r="B5" s="188" t="s">
        <v>4</v>
      </c>
      <c r="C5" s="185"/>
      <c r="D5" s="186"/>
      <c r="E5" s="2"/>
      <c r="F5" s="185"/>
      <c r="G5" s="24"/>
    </row>
    <row r="6" spans="1:7">
      <c r="A6" s="392"/>
      <c r="B6" s="2"/>
      <c r="C6" s="2"/>
      <c r="D6" s="145"/>
      <c r="E6" s="2"/>
      <c r="F6" s="2"/>
      <c r="G6" s="24"/>
    </row>
    <row r="7" spans="1:7">
      <c r="A7" s="392"/>
      <c r="B7" s="2"/>
      <c r="C7" s="2"/>
      <c r="D7" s="145"/>
      <c r="E7" s="2"/>
      <c r="F7" s="2"/>
      <c r="G7" s="24"/>
    </row>
    <row r="8" spans="1:7">
      <c r="A8" s="392"/>
      <c r="B8" s="2"/>
      <c r="C8" s="2"/>
      <c r="D8" s="145"/>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ht="22.5">
      <c r="A12" s="392"/>
      <c r="B12" s="172" t="s">
        <v>7</v>
      </c>
      <c r="C12" s="173" t="s">
        <v>8</v>
      </c>
      <c r="D12" s="174" t="s">
        <v>9</v>
      </c>
      <c r="E12" s="173" t="s">
        <v>10</v>
      </c>
      <c r="F12" s="173" t="s">
        <v>11</v>
      </c>
      <c r="G12" s="24"/>
    </row>
    <row r="13" spans="1:7" ht="67.5">
      <c r="A13" s="392"/>
      <c r="B13" s="285">
        <v>1</v>
      </c>
      <c r="C13" s="223" t="s">
        <v>12</v>
      </c>
      <c r="D13" s="224">
        <v>44489</v>
      </c>
      <c r="E13" s="223" t="s">
        <v>12216</v>
      </c>
      <c r="F13" s="225" t="s">
        <v>12225</v>
      </c>
      <c r="G13" s="24"/>
    </row>
    <row r="14" spans="1:7" ht="67.5">
      <c r="A14" s="392"/>
      <c r="B14" s="222">
        <v>1.01</v>
      </c>
      <c r="C14" s="223" t="s">
        <v>12</v>
      </c>
      <c r="D14" s="224">
        <v>44523</v>
      </c>
      <c r="E14" s="223" t="s">
        <v>12217</v>
      </c>
      <c r="F14" s="225" t="s">
        <v>12225</v>
      </c>
      <c r="G14" s="24"/>
    </row>
    <row r="15" spans="1:7" ht="67.5">
      <c r="A15" s="392"/>
      <c r="B15" s="222">
        <v>1.02</v>
      </c>
      <c r="C15" s="223" t="s">
        <v>12</v>
      </c>
      <c r="D15" s="224">
        <v>44553</v>
      </c>
      <c r="E15" s="223" t="s">
        <v>12218</v>
      </c>
      <c r="F15" s="225" t="s">
        <v>12225</v>
      </c>
      <c r="G15" s="24"/>
    </row>
    <row r="16" spans="1:7" ht="90">
      <c r="A16" s="392"/>
      <c r="B16" s="222">
        <v>1.1000000000000001</v>
      </c>
      <c r="C16" s="223" t="s">
        <v>12</v>
      </c>
      <c r="D16" s="224">
        <v>44848</v>
      </c>
      <c r="E16" s="223" t="s">
        <v>12219</v>
      </c>
      <c r="F16" s="225" t="s">
        <v>12226</v>
      </c>
      <c r="G16" s="24"/>
    </row>
    <row r="17" spans="1:7" ht="56.25">
      <c r="A17" s="392"/>
      <c r="B17" s="222">
        <v>1.1100000000000001</v>
      </c>
      <c r="C17" s="223" t="s">
        <v>12</v>
      </c>
      <c r="D17" s="224">
        <v>44869</v>
      </c>
      <c r="E17" s="223" t="s">
        <v>12220</v>
      </c>
      <c r="F17" s="225" t="s">
        <v>12226</v>
      </c>
      <c r="G17" s="24"/>
    </row>
    <row r="18" spans="1:7" ht="56.25">
      <c r="A18" s="392"/>
      <c r="B18" s="222">
        <v>1.2</v>
      </c>
      <c r="C18" s="223" t="s">
        <v>12</v>
      </c>
      <c r="D18" s="224">
        <v>45058</v>
      </c>
      <c r="E18" s="223" t="s">
        <v>12269</v>
      </c>
      <c r="F18" s="225" t="s">
        <v>12227</v>
      </c>
      <c r="G18" s="24"/>
    </row>
    <row r="19" spans="1:7" ht="56.25">
      <c r="A19" s="392"/>
      <c r="B19" s="222">
        <v>1.3</v>
      </c>
      <c r="C19" s="223" t="s">
        <v>12</v>
      </c>
      <c r="D19" s="224">
        <v>45408</v>
      </c>
      <c r="E19" s="286" t="s">
        <v>20008</v>
      </c>
      <c r="F19" s="225" t="s">
        <v>12270</v>
      </c>
      <c r="G19" s="24"/>
    </row>
    <row r="20" spans="1:7" ht="56.25">
      <c r="A20" s="392"/>
      <c r="B20" s="291" t="s">
        <v>18642</v>
      </c>
      <c r="C20" s="223" t="s">
        <v>12</v>
      </c>
      <c r="D20" s="224">
        <v>45772</v>
      </c>
      <c r="E20" s="286" t="s">
        <v>19186</v>
      </c>
      <c r="F20" s="225" t="s">
        <v>19309</v>
      </c>
      <c r="G20" s="24"/>
    </row>
    <row r="21" spans="1:7" ht="78.75">
      <c r="A21" s="392"/>
      <c r="B21" s="291" t="s">
        <v>20112</v>
      </c>
      <c r="C21" s="223" t="s">
        <v>12</v>
      </c>
      <c r="D21" s="384">
        <v>45947</v>
      </c>
      <c r="E21" s="385" t="s">
        <v>20116</v>
      </c>
      <c r="F21" s="225" t="s">
        <v>20111</v>
      </c>
      <c r="G21" s="24"/>
    </row>
    <row r="22" spans="1:7" ht="13.5" thickBot="1">
      <c r="A22" s="393"/>
      <c r="B22" s="397" t="str">
        <f ca="1">OFFSET(L!$C$1,MATCH("General"&amp;"Cpy",L!$A:$A,0)-1,SL,,)</f>
        <v>© 2025 Responsible Minerals Initiative. All rights reserved.</v>
      </c>
      <c r="C22" s="397"/>
      <c r="D22" s="397"/>
      <c r="E22" s="397"/>
      <c r="F22" s="397"/>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26DD131-4023-47D0-9671-1B6CE4E2EAFD}"/>
    </customSheetView>
    <customSheetView guid="{C59130F4-2E03-5E48-94CE-6E4A0484DB9E}" showAutoFilter="1">
      <selection activeCell="E4" sqref="E4"/>
      <pageMargins left="0" right="0" top="0" bottom="0" header="0" footer="0"/>
      <pageSetup paperSize="9" orientation="portrait"/>
      <headerFooter alignWithMargins="0"/>
      <autoFilter ref="B1:N1" xr:uid="{5716B165-EF31-4639-B0DA-B2A71414D32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363436CA-4B15-4D0C-A93E-665D00D20A74}"/>
    </customSheetView>
    <customSheetView guid="{C59130F4-2E03-5E48-94CE-6E4A0484DB9E}" showAutoFilter="1">
      <selection activeCell="C1" sqref="C1:D65536"/>
      <pageMargins left="0" right="0" top="0" bottom="0" header="0" footer="0"/>
      <pageSetup orientation="portrait"/>
      <headerFooter alignWithMargins="0"/>
      <autoFilter ref="B1:C1" xr:uid="{901E6EF5-0BB7-41D2-B7D6-B08B9A1CFBB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62"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8"/>
      <c r="B1" s="399"/>
      <c r="C1" s="399"/>
      <c r="D1" s="400"/>
    </row>
    <row r="2" spans="1:8" ht="15">
      <c r="A2" s="175"/>
      <c r="B2" s="176" t="str">
        <f ca="1">OFFSET(L!$C$1,MATCH("Definitions"&amp;ADDRESS(ROW(),COLUMN(),4),L!$A:$A,0)-1,SL,,)</f>
        <v>ITEM</v>
      </c>
      <c r="C2" s="176" t="str">
        <f ca="1">OFFSET(L!$C$1,MATCH("Definitions"&amp;ADDRESS(ROW(),COLUMN(),4),L!$A:$A,0)-1,SL,,)</f>
        <v>DEFINITION</v>
      </c>
      <c r="D2" s="402"/>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2"/>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2"/>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2"/>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8"/>
    </row>
    <row r="28" spans="1:5" ht="15">
      <c r="A28" s="175"/>
      <c r="B28" s="404" t="str">
        <f ca="1">OFFSET(L!$C$1,MATCH("Definitions"&amp;ADDRESS(ROW(),COLUMN(),4),L!$A:$A,0)-1,SL,,)</f>
        <v>* Please consult the EMRT Completion Guide for additional details on primary and secondary sources for this mineral.</v>
      </c>
      <c r="C28" s="404"/>
      <c r="D28" s="402"/>
      <c r="E28" s="178"/>
    </row>
    <row r="29" spans="1:5" ht="15">
      <c r="A29" s="175"/>
      <c r="B29" s="401" t="str">
        <f ca="1">OFFSET(L!$C$1,MATCH("General"&amp;"Cpy",L!$A:$A,0)-1,SL,,)</f>
        <v>© 2025 Responsible Minerals Initiative. All rights reserved.</v>
      </c>
      <c r="C29" s="401"/>
      <c r="D29" s="402"/>
      <c r="E29" s="178"/>
    </row>
    <row r="30" spans="1:5" ht="13.5" thickBot="1">
      <c r="A30" s="179"/>
      <c r="B30" s="180"/>
      <c r="C30" s="180"/>
      <c r="D30" s="403"/>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7" zoomScaleNormal="100" workbookViewId="0">
      <selection activeCell="D35" sqref="D35:E35"/>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8"/>
      <c r="B1" s="409"/>
      <c r="C1" s="409"/>
      <c r="D1" s="409"/>
      <c r="E1" s="409"/>
      <c r="F1" s="409"/>
      <c r="G1" s="409"/>
      <c r="H1" s="409"/>
      <c r="I1" s="409"/>
      <c r="J1" s="409"/>
      <c r="K1" s="410"/>
      <c r="L1" s="101"/>
      <c r="P1" s="2"/>
      <c r="Q1" s="2"/>
      <c r="R1" s="2"/>
      <c r="S1" s="2"/>
      <c r="T1" s="2"/>
      <c r="U1" s="2"/>
      <c r="V1" s="2"/>
      <c r="W1" s="2"/>
      <c r="X1" s="2"/>
      <c r="Y1" s="2"/>
      <c r="Z1" s="2"/>
      <c r="AA1" s="2"/>
      <c r="AB1" s="2"/>
      <c r="AC1" s="2"/>
      <c r="AD1" s="2"/>
      <c r="AE1" s="2"/>
      <c r="AF1" s="2"/>
      <c r="AG1" s="2"/>
      <c r="AH1" s="2"/>
    </row>
    <row r="2" spans="1:34" ht="81.75" customHeight="1">
      <c r="A2" s="27"/>
      <c r="B2" s="281"/>
      <c r="C2" s="28"/>
      <c r="D2" s="411" t="str">
        <f ca="1">OFFSET(L!$C$1,MATCH("Declaration"&amp;ADDRESS(ROW(),COLUMN(),4),L!$A:$A,0)-1,SL,,)</f>
        <v>Extended Minerals Reporting Template (EMRT)</v>
      </c>
      <c r="E2" s="412"/>
      <c r="F2" s="412"/>
      <c r="G2" s="412"/>
      <c r="H2" s="412"/>
      <c r="I2" s="412"/>
      <c r="J2" s="41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5"/>
      <c r="F3" s="446"/>
      <c r="G3" s="446"/>
      <c r="H3" s="446"/>
      <c r="I3" s="446"/>
      <c r="J3" s="383" t="s">
        <v>20117</v>
      </c>
      <c r="K3" s="29"/>
      <c r="L3" s="101"/>
      <c r="P3" s="38">
        <f>MATCH($D$3,LN,0)</f>
        <v>1</v>
      </c>
    </row>
    <row r="4" spans="1:34" ht="15.75">
      <c r="A4" s="27"/>
      <c r="B4" s="420" t="str">
        <f ca="1">OFFSET(L!$C$1,MATCH("Declaration"&amp;ADDRESS(ROW(),COLUMN(),4),L!$A:$A,0)-1,SL,,)</f>
        <v>The purpose of this document is to collect sourcing information on below minerals.</v>
      </c>
      <c r="C4" s="420"/>
      <c r="D4" s="420"/>
      <c r="E4" s="420"/>
      <c r="F4" s="420"/>
      <c r="G4" s="420"/>
      <c r="H4" s="420"/>
      <c r="I4" s="424" t="str">
        <f ca="1">OFFSET(L!$C$1,MATCH("Declaration"&amp;ADDRESS(ROW(),COLUMN(),4),L!$A:$A,0)-1,SL,,)</f>
        <v>Link to Terms &amp; Conditions</v>
      </c>
      <c r="J4" s="42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29"/>
      <c r="L6" s="103" t="s">
        <v>18</v>
      </c>
      <c r="P6" s="2"/>
      <c r="Q6" s="2"/>
      <c r="R6" s="2"/>
      <c r="S6" s="2"/>
      <c r="T6" s="2"/>
      <c r="U6" s="2"/>
      <c r="V6" s="2"/>
      <c r="W6" s="2"/>
      <c r="X6" s="2"/>
      <c r="Y6" s="2"/>
      <c r="Z6" s="2"/>
      <c r="AA6" s="2"/>
      <c r="AB6" s="2"/>
      <c r="AC6" s="2"/>
      <c r="AD6" s="2"/>
      <c r="AE6" s="2"/>
      <c r="AF6" s="2"/>
      <c r="AG6" s="2"/>
      <c r="AH6" s="2"/>
    </row>
    <row r="7" spans="1:34" ht="15.75">
      <c r="A7" s="27"/>
      <c r="B7" s="425" t="str">
        <f ca="1">OFFSET(L!$C$1,MATCH("Declaration"&amp;ADDRESS(ROW(),COLUMN(),4),L!$A:$A,0)-1,SL,,)</f>
        <v>Company Information</v>
      </c>
      <c r="C7" s="425"/>
      <c r="D7" s="425"/>
      <c r="E7" s="425"/>
      <c r="F7" s="425"/>
      <c r="G7" s="425"/>
      <c r="H7" s="425"/>
      <c r="I7" s="425"/>
      <c r="J7" s="425"/>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4" t="s">
        <v>20161</v>
      </c>
      <c r="E8" s="415"/>
      <c r="F8" s="415"/>
      <c r="G8" s="415"/>
      <c r="H8" s="415"/>
      <c r="I8" s="415"/>
      <c r="J8" s="41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8" t="s">
        <v>19</v>
      </c>
      <c r="E9" s="449"/>
      <c r="F9" s="449"/>
      <c r="G9" s="45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6" t="str">
        <f ca="1">OFFSET(L!$C$1,MATCH("Declaration"&amp;ADDRESS(ROW(),COLUMN(),4)&amp;LEFT($D$9,1),L!$A:$A,0)-1,SL,,)</f>
        <v>Description of Scope:</v>
      </c>
      <c r="C10" s="111"/>
      <c r="D10" s="421"/>
      <c r="E10" s="422"/>
      <c r="F10" s="422"/>
      <c r="G10" s="422"/>
      <c r="H10" s="422"/>
      <c r="I10" s="422"/>
      <c r="J10" s="423"/>
      <c r="K10" s="29"/>
      <c r="L10" s="103"/>
      <c r="Q10" s="2"/>
      <c r="R10" s="2"/>
      <c r="S10" s="2"/>
      <c r="T10" s="2"/>
      <c r="U10" s="2"/>
      <c r="V10" s="2"/>
      <c r="W10" s="2"/>
      <c r="X10" s="2"/>
      <c r="Y10" s="2"/>
      <c r="Z10" s="2"/>
      <c r="AA10" s="2"/>
      <c r="AB10" s="2"/>
      <c r="AC10" s="2"/>
      <c r="AD10" s="2"/>
      <c r="AE10" s="2"/>
      <c r="AF10" s="2"/>
      <c r="AG10" s="2"/>
      <c r="AH10" s="2"/>
    </row>
    <row r="11" spans="1:34" ht="15.75">
      <c r="A11" s="31"/>
      <c r="B11" s="427"/>
      <c r="C11" s="111"/>
      <c r="D11" s="428" t="str">
        <f ca="1">IF(D9=Q9,OFFSET(L!$C$1,MATCH("Declaration"&amp;ADDRESS(ROW(),COLUMN(),4),L!$A:$A,0)-1,SL,,),"")</f>
        <v/>
      </c>
      <c r="E11" s="429"/>
      <c r="F11" s="429"/>
      <c r="G11" s="429"/>
      <c r="H11" s="429"/>
      <c r="I11" s="429"/>
      <c r="J11" s="430"/>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31" t="s">
        <v>18684</v>
      </c>
      <c r="F12" s="432"/>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31" t="s">
        <v>41</v>
      </c>
      <c r="F13" s="432"/>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33"/>
      <c r="C14" s="111"/>
      <c r="D14" s="296"/>
      <c r="E14" s="435"/>
      <c r="F14" s="436"/>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4"/>
      <c r="C15" s="111"/>
      <c r="D15" s="296"/>
      <c r="E15" s="435"/>
      <c r="F15" s="43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7"/>
      <c r="E16" s="418"/>
      <c r="F16" s="418"/>
      <c r="G16" s="418"/>
      <c r="H16" s="418"/>
      <c r="I16" s="418"/>
      <c r="J16" s="419"/>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7"/>
      <c r="E17" s="418"/>
      <c r="F17" s="418"/>
      <c r="G17" s="418"/>
      <c r="H17" s="418"/>
      <c r="I17" s="418"/>
      <c r="J17" s="419"/>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7"/>
      <c r="E18" s="418"/>
      <c r="F18" s="418"/>
      <c r="G18" s="418"/>
      <c r="H18" s="418"/>
      <c r="I18" s="418"/>
      <c r="J18" s="419"/>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7" t="s">
        <v>20162</v>
      </c>
      <c r="E19" s="418"/>
      <c r="F19" s="418"/>
      <c r="G19" s="418"/>
      <c r="H19" s="418"/>
      <c r="I19" s="418"/>
      <c r="J19" s="419"/>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7" t="s">
        <v>20163</v>
      </c>
      <c r="E20" s="438"/>
      <c r="F20" s="438"/>
      <c r="G20" s="438"/>
      <c r="H20" s="438"/>
      <c r="I20" s="438"/>
      <c r="J20" s="439"/>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7" t="s">
        <v>20164</v>
      </c>
      <c r="E21" s="418"/>
      <c r="F21" s="418"/>
      <c r="G21" s="418"/>
      <c r="H21" s="418"/>
      <c r="I21" s="418"/>
      <c r="J21" s="419"/>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7" t="s">
        <v>20165</v>
      </c>
      <c r="E22" s="418"/>
      <c r="F22" s="418"/>
      <c r="G22" s="418"/>
      <c r="H22" s="418"/>
      <c r="I22" s="418"/>
      <c r="J22" s="419"/>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7" t="s">
        <v>20166</v>
      </c>
      <c r="E23" s="418"/>
      <c r="F23" s="418"/>
      <c r="G23" s="418"/>
      <c r="H23" s="418"/>
      <c r="I23" s="418"/>
      <c r="J23" s="419"/>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7" t="s">
        <v>20167</v>
      </c>
      <c r="E24" s="438"/>
      <c r="F24" s="438"/>
      <c r="G24" s="438"/>
      <c r="H24" s="438"/>
      <c r="I24" s="438"/>
      <c r="J24" s="439"/>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7" t="s">
        <v>20168</v>
      </c>
      <c r="E25" s="418"/>
      <c r="F25" s="418"/>
      <c r="G25" s="418"/>
      <c r="H25" s="418"/>
      <c r="I25" s="418"/>
      <c r="J25" s="419"/>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3">
        <v>46057</v>
      </c>
      <c r="E26" s="44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52"/>
      <c r="E27" s="452"/>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3" t="str">
        <f ca="1">OFFSET(L!$C$1,MATCH("Declaration"&amp;ADDRESS(ROW(),COLUMN(),4),L!$A:$A,0)-1,SL,,)</f>
        <v>Answer the following questions 1 - 7 based on the declaration scope indicated above</v>
      </c>
      <c r="C28" s="453"/>
      <c r="D28" s="453"/>
      <c r="E28" s="453"/>
      <c r="F28" s="453"/>
      <c r="G28" s="453"/>
      <c r="H28" s="453"/>
      <c r="I28" s="453"/>
      <c r="J28" s="453"/>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51" t="str">
        <f ca="1">OFFSET(L!$C$1,MATCH("Declaration"&amp;ADDRESS(ROW(),COLUMN(),4),L!$A:$A,0)-1,SL,,)</f>
        <v>Answer</v>
      </c>
      <c r="E29" s="451"/>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40" t="s">
        <v>22</v>
      </c>
      <c r="E30" s="441"/>
      <c r="F30" s="8"/>
      <c r="G30" s="405"/>
      <c r="H30" s="406"/>
      <c r="I30" s="406"/>
      <c r="J30" s="407"/>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40" t="s">
        <v>22</v>
      </c>
      <c r="E31" s="441"/>
      <c r="F31" s="8"/>
      <c r="G31" s="405"/>
      <c r="H31" s="406"/>
      <c r="I31" s="406"/>
      <c r="J31" s="407"/>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40" t="s">
        <v>22</v>
      </c>
      <c r="E32" s="441"/>
      <c r="F32" s="8"/>
      <c r="G32" s="405"/>
      <c r="H32" s="406"/>
      <c r="I32" s="406"/>
      <c r="J32" s="407"/>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40" t="s">
        <v>22</v>
      </c>
      <c r="E33" s="441"/>
      <c r="F33" s="8"/>
      <c r="G33" s="405"/>
      <c r="H33" s="406"/>
      <c r="I33" s="406"/>
      <c r="J33" s="407"/>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40" t="s">
        <v>22</v>
      </c>
      <c r="E34" s="441"/>
      <c r="F34" s="8"/>
      <c r="G34" s="405"/>
      <c r="H34" s="406"/>
      <c r="I34" s="406"/>
      <c r="J34" s="407"/>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40" t="s">
        <v>22</v>
      </c>
      <c r="E35" s="441"/>
      <c r="F35" s="8"/>
      <c r="G35" s="405"/>
      <c r="H35" s="406"/>
      <c r="I35" s="406"/>
      <c r="J35" s="407"/>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40"/>
      <c r="E36" s="441"/>
      <c r="F36" s="8"/>
      <c r="G36" s="405"/>
      <c r="H36" s="406"/>
      <c r="I36" s="406"/>
      <c r="J36" s="407"/>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40"/>
      <c r="E37" s="441"/>
      <c r="F37" s="8"/>
      <c r="G37" s="405"/>
      <c r="H37" s="406"/>
      <c r="I37" s="406"/>
      <c r="J37" s="407"/>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40"/>
      <c r="E38" s="441"/>
      <c r="F38" s="8"/>
      <c r="G38" s="405"/>
      <c r="H38" s="406"/>
      <c r="I38" s="406"/>
      <c r="J38" s="407"/>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40"/>
      <c r="E39" s="441"/>
      <c r="F39" s="8"/>
      <c r="G39" s="405"/>
      <c r="H39" s="406"/>
      <c r="I39" s="406"/>
      <c r="J39" s="407"/>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42" t="str">
        <f ca="1">D29</f>
        <v>Answer</v>
      </c>
      <c r="E41" s="442"/>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40"/>
      <c r="E42" s="441"/>
      <c r="F42" s="8"/>
      <c r="G42" s="405"/>
      <c r="H42" s="406"/>
      <c r="I42" s="406"/>
      <c r="J42" s="407"/>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440"/>
      <c r="E43" s="441"/>
      <c r="F43" s="8"/>
      <c r="G43" s="405"/>
      <c r="H43" s="406"/>
      <c r="I43" s="406"/>
      <c r="J43" s="407"/>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40"/>
      <c r="E44" s="441"/>
      <c r="F44" s="8"/>
      <c r="G44" s="405"/>
      <c r="H44" s="406"/>
      <c r="I44" s="406"/>
      <c r="J44" s="407"/>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40"/>
      <c r="E45" s="441"/>
      <c r="F45" s="8"/>
      <c r="G45" s="405"/>
      <c r="H45" s="406"/>
      <c r="I45" s="406"/>
      <c r="J45" s="407"/>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40"/>
      <c r="E46" s="441"/>
      <c r="F46" s="8"/>
      <c r="G46" s="405"/>
      <c r="H46" s="406"/>
      <c r="I46" s="406"/>
      <c r="J46" s="407"/>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40"/>
      <c r="E47" s="441"/>
      <c r="F47" s="8"/>
      <c r="G47" s="405"/>
      <c r="H47" s="406"/>
      <c r="I47" s="406"/>
      <c r="J47" s="407"/>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40"/>
      <c r="E48" s="441"/>
      <c r="F48" s="8"/>
      <c r="G48" s="405"/>
      <c r="H48" s="406"/>
      <c r="I48" s="406"/>
      <c r="J48" s="407"/>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40"/>
      <c r="E49" s="441"/>
      <c r="F49" s="8"/>
      <c r="G49" s="405"/>
      <c r="H49" s="406"/>
      <c r="I49" s="406"/>
      <c r="J49" s="407"/>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40"/>
      <c r="E50" s="441"/>
      <c r="F50" s="8"/>
      <c r="G50" s="405"/>
      <c r="H50" s="406"/>
      <c r="I50" s="406"/>
      <c r="J50" s="407"/>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40"/>
      <c r="E51" s="441"/>
      <c r="F51" s="8"/>
      <c r="G51" s="405"/>
      <c r="H51" s="406"/>
      <c r="I51" s="406"/>
      <c r="J51" s="407"/>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42" t="str">
        <f ca="1">D29</f>
        <v>Answer</v>
      </c>
      <c r="E53" s="442"/>
      <c r="F53" s="14"/>
      <c r="G53" s="37" t="str">
        <f ca="1">G29</f>
        <v>Comments</v>
      </c>
      <c r="H53" s="447"/>
      <c r="I53" s="447"/>
      <c r="J53" s="447"/>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40"/>
      <c r="E54" s="441"/>
      <c r="F54" s="40"/>
      <c r="G54" s="405"/>
      <c r="H54" s="406"/>
      <c r="I54" s="406"/>
      <c r="J54" s="407"/>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40"/>
      <c r="E55" s="441"/>
      <c r="F55" s="40"/>
      <c r="G55" s="405"/>
      <c r="H55" s="406"/>
      <c r="I55" s="406"/>
      <c r="J55" s="407"/>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40"/>
      <c r="E56" s="441"/>
      <c r="F56" s="40"/>
      <c r="G56" s="405"/>
      <c r="H56" s="406"/>
      <c r="I56" s="406"/>
      <c r="J56" s="407"/>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40"/>
      <c r="E57" s="441"/>
      <c r="F57" s="40"/>
      <c r="G57" s="405"/>
      <c r="H57" s="406"/>
      <c r="I57" s="406"/>
      <c r="J57" s="407"/>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40"/>
      <c r="E58" s="441"/>
      <c r="F58" s="40"/>
      <c r="G58" s="405"/>
      <c r="H58" s="406"/>
      <c r="I58" s="406"/>
      <c r="J58" s="407"/>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40"/>
      <c r="E59" s="441"/>
      <c r="F59" s="40"/>
      <c r="G59" s="405"/>
      <c r="H59" s="406"/>
      <c r="I59" s="406"/>
      <c r="J59" s="407"/>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40"/>
      <c r="E60" s="441"/>
      <c r="F60" s="40"/>
      <c r="G60" s="405"/>
      <c r="H60" s="406"/>
      <c r="I60" s="406"/>
      <c r="J60" s="407"/>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40"/>
      <c r="E61" s="441"/>
      <c r="F61" s="40"/>
      <c r="G61" s="405"/>
      <c r="H61" s="406"/>
      <c r="I61" s="406"/>
      <c r="J61" s="407"/>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40"/>
      <c r="E62" s="441"/>
      <c r="F62" s="40"/>
      <c r="G62" s="405"/>
      <c r="H62" s="406"/>
      <c r="I62" s="406"/>
      <c r="J62" s="407"/>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40"/>
      <c r="E63" s="441"/>
      <c r="F63" s="40"/>
      <c r="G63" s="405"/>
      <c r="H63" s="406"/>
      <c r="I63" s="406"/>
      <c r="J63" s="407"/>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42" t="str">
        <f ca="1">D29</f>
        <v>Answer</v>
      </c>
      <c r="E65" s="442"/>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40"/>
      <c r="E66" s="441"/>
      <c r="F66" s="40"/>
      <c r="G66" s="405"/>
      <c r="H66" s="406"/>
      <c r="I66" s="406"/>
      <c r="J66" s="407"/>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40"/>
      <c r="E67" s="441"/>
      <c r="F67" s="40"/>
      <c r="G67" s="405"/>
      <c r="H67" s="406"/>
      <c r="I67" s="406"/>
      <c r="J67" s="407"/>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40"/>
      <c r="E68" s="441"/>
      <c r="F68" s="40"/>
      <c r="G68" s="405"/>
      <c r="H68" s="406"/>
      <c r="I68" s="406"/>
      <c r="J68" s="407"/>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40"/>
      <c r="E69" s="441"/>
      <c r="F69" s="40"/>
      <c r="G69" s="405"/>
      <c r="H69" s="406"/>
      <c r="I69" s="406"/>
      <c r="J69" s="407"/>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40"/>
      <c r="E70" s="441"/>
      <c r="F70" s="40"/>
      <c r="G70" s="405"/>
      <c r="H70" s="406"/>
      <c r="I70" s="406"/>
      <c r="J70" s="407"/>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40"/>
      <c r="E71" s="441"/>
      <c r="F71" s="40"/>
      <c r="G71" s="405"/>
      <c r="H71" s="406"/>
      <c r="I71" s="406"/>
      <c r="J71" s="407"/>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40"/>
      <c r="E72" s="441"/>
      <c r="F72" s="40"/>
      <c r="G72" s="405"/>
      <c r="H72" s="406"/>
      <c r="I72" s="406"/>
      <c r="J72" s="407"/>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40"/>
      <c r="E73" s="441"/>
      <c r="F73" s="40"/>
      <c r="G73" s="405"/>
      <c r="H73" s="406"/>
      <c r="I73" s="406"/>
      <c r="J73" s="407"/>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40"/>
      <c r="E74" s="441"/>
      <c r="F74" s="40"/>
      <c r="G74" s="405"/>
      <c r="H74" s="406"/>
      <c r="I74" s="406"/>
      <c r="J74" s="407"/>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40"/>
      <c r="E75" s="441"/>
      <c r="F75" s="40"/>
      <c r="G75" s="405"/>
      <c r="H75" s="406"/>
      <c r="I75" s="406"/>
      <c r="J75" s="407"/>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2" t="str">
        <f ca="1">D29</f>
        <v>Answer</v>
      </c>
      <c r="E77" s="442"/>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40"/>
      <c r="E78" s="441"/>
      <c r="F78" s="40"/>
      <c r="G78" s="405"/>
      <c r="H78" s="406"/>
      <c r="I78" s="406"/>
      <c r="J78" s="407"/>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40"/>
      <c r="E79" s="441"/>
      <c r="F79" s="40"/>
      <c r="G79" s="405"/>
      <c r="H79" s="406"/>
      <c r="I79" s="406"/>
      <c r="J79" s="407"/>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40"/>
      <c r="E80" s="441"/>
      <c r="F80" s="40"/>
      <c r="G80" s="405"/>
      <c r="H80" s="406"/>
      <c r="I80" s="406"/>
      <c r="J80" s="407"/>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0"/>
      <c r="E81" s="441"/>
      <c r="F81" s="40"/>
      <c r="G81" s="405"/>
      <c r="H81" s="406"/>
      <c r="I81" s="406"/>
      <c r="J81" s="407"/>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0"/>
      <c r="E82" s="441"/>
      <c r="F82" s="40"/>
      <c r="G82" s="405"/>
      <c r="H82" s="406"/>
      <c r="I82" s="406"/>
      <c r="J82" s="407"/>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40"/>
      <c r="E83" s="441"/>
      <c r="F83" s="40"/>
      <c r="G83" s="405"/>
      <c r="H83" s="406"/>
      <c r="I83" s="406"/>
      <c r="J83" s="407"/>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40"/>
      <c r="E84" s="441"/>
      <c r="F84" s="40"/>
      <c r="G84" s="405"/>
      <c r="H84" s="406"/>
      <c r="I84" s="406"/>
      <c r="J84" s="407"/>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40"/>
      <c r="E85" s="441"/>
      <c r="F85" s="40"/>
      <c r="G85" s="405"/>
      <c r="H85" s="406"/>
      <c r="I85" s="406"/>
      <c r="J85" s="407"/>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40"/>
      <c r="E86" s="441"/>
      <c r="F86" s="40"/>
      <c r="G86" s="405"/>
      <c r="H86" s="406"/>
      <c r="I86" s="406"/>
      <c r="J86" s="407"/>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40"/>
      <c r="E87" s="441"/>
      <c r="F87" s="40"/>
      <c r="G87" s="405"/>
      <c r="H87" s="406"/>
      <c r="I87" s="406"/>
      <c r="J87" s="407"/>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42" t="str">
        <f ca="1">D29</f>
        <v>Answer</v>
      </c>
      <c r="E89" s="442"/>
      <c r="F89" s="14"/>
      <c r="G89" s="37" t="str">
        <f ca="1">G29</f>
        <v>Comments</v>
      </c>
      <c r="H89" s="454"/>
      <c r="I89" s="454"/>
      <c r="J89" s="454"/>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40"/>
      <c r="E90" s="441"/>
      <c r="F90" s="40"/>
      <c r="G90" s="405"/>
      <c r="H90" s="406"/>
      <c r="I90" s="406"/>
      <c r="J90" s="407"/>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40"/>
      <c r="E91" s="441"/>
      <c r="F91" s="40"/>
      <c r="G91" s="405"/>
      <c r="H91" s="406"/>
      <c r="I91" s="406"/>
      <c r="J91" s="407"/>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40"/>
      <c r="E92" s="441"/>
      <c r="F92" s="40"/>
      <c r="G92" s="405"/>
      <c r="H92" s="406"/>
      <c r="I92" s="406"/>
      <c r="J92" s="407"/>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40"/>
      <c r="E93" s="441"/>
      <c r="F93" s="40"/>
      <c r="G93" s="405"/>
      <c r="H93" s="406"/>
      <c r="I93" s="406"/>
      <c r="J93" s="407"/>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40"/>
      <c r="E94" s="441"/>
      <c r="F94" s="40"/>
      <c r="G94" s="405"/>
      <c r="H94" s="406"/>
      <c r="I94" s="406"/>
      <c r="J94" s="407"/>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40"/>
      <c r="E95" s="441"/>
      <c r="F95" s="40"/>
      <c r="G95" s="405"/>
      <c r="H95" s="406"/>
      <c r="I95" s="406"/>
      <c r="J95" s="407"/>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40"/>
      <c r="E96" s="441"/>
      <c r="F96" s="40"/>
      <c r="G96" s="405"/>
      <c r="H96" s="406"/>
      <c r="I96" s="406"/>
      <c r="J96" s="407"/>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40"/>
      <c r="E97" s="441"/>
      <c r="F97" s="40"/>
      <c r="G97" s="405"/>
      <c r="H97" s="406"/>
      <c r="I97" s="406"/>
      <c r="J97" s="407"/>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40"/>
      <c r="E98" s="441"/>
      <c r="F98" s="40"/>
      <c r="G98" s="405"/>
      <c r="H98" s="406"/>
      <c r="I98" s="406"/>
      <c r="J98" s="407"/>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40"/>
      <c r="E99" s="441"/>
      <c r="F99" s="40"/>
      <c r="G99" s="405"/>
      <c r="H99" s="406"/>
      <c r="I99" s="406"/>
      <c r="J99" s="407"/>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2" t="str">
        <f ca="1">D29</f>
        <v>Answer</v>
      </c>
      <c r="E101" s="442"/>
      <c r="F101" s="14"/>
      <c r="G101" s="37" t="str">
        <f ca="1">G29</f>
        <v>Comments</v>
      </c>
      <c r="H101" s="454" t="str">
        <f>IF(Q115="(*)","Click here to enter smelter names","")</f>
        <v/>
      </c>
      <c r="I101" s="454"/>
      <c r="J101" s="45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40"/>
      <c r="E102" s="441"/>
      <c r="F102" s="41"/>
      <c r="G102" s="405"/>
      <c r="H102" s="406"/>
      <c r="I102" s="406"/>
      <c r="J102" s="407"/>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40"/>
      <c r="E103" s="441"/>
      <c r="F103" s="41"/>
      <c r="G103" s="405"/>
      <c r="H103" s="406"/>
      <c r="I103" s="406"/>
      <c r="J103" s="407"/>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40"/>
      <c r="E104" s="441"/>
      <c r="F104" s="41"/>
      <c r="G104" s="405"/>
      <c r="H104" s="406"/>
      <c r="I104" s="406"/>
      <c r="J104" s="407"/>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40"/>
      <c r="E105" s="441"/>
      <c r="F105" s="41"/>
      <c r="G105" s="405"/>
      <c r="H105" s="406"/>
      <c r="I105" s="406"/>
      <c r="J105" s="407"/>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40"/>
      <c r="E106" s="441"/>
      <c r="F106" s="41"/>
      <c r="G106" s="405"/>
      <c r="H106" s="406"/>
      <c r="I106" s="406"/>
      <c r="J106" s="407"/>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40"/>
      <c r="E107" s="441"/>
      <c r="F107" s="41"/>
      <c r="G107" s="405"/>
      <c r="H107" s="406"/>
      <c r="I107" s="406"/>
      <c r="J107" s="407"/>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40"/>
      <c r="E108" s="441"/>
      <c r="F108" s="41"/>
      <c r="G108" s="405"/>
      <c r="H108" s="406"/>
      <c r="I108" s="406"/>
      <c r="J108" s="407"/>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40"/>
      <c r="E109" s="441"/>
      <c r="F109" s="41"/>
      <c r="G109" s="405"/>
      <c r="H109" s="406"/>
      <c r="I109" s="406"/>
      <c r="J109" s="407"/>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40"/>
      <c r="E110" s="441"/>
      <c r="F110" s="41"/>
      <c r="G110" s="405"/>
      <c r="H110" s="406"/>
      <c r="I110" s="406"/>
      <c r="J110" s="407"/>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40"/>
      <c r="E111" s="441"/>
      <c r="F111" s="43"/>
      <c r="G111" s="405"/>
      <c r="H111" s="406"/>
      <c r="I111" s="406"/>
      <c r="J111" s="407"/>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5" t="str">
        <f ca="1">OFFSET(L!$C$1,MATCH("Declaration"&amp;ADDRESS(ROW(),COLUMN(),4),L!$A:$A,0)-1,SL,,)</f>
        <v>Answer the Following Questions at a Company Level</v>
      </c>
      <c r="C113" s="455"/>
      <c r="D113" s="455"/>
      <c r="E113" s="455"/>
      <c r="F113" s="455"/>
      <c r="G113" s="455"/>
      <c r="H113" s="455"/>
      <c r="I113" s="455"/>
      <c r="J113" s="455"/>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51" t="str">
        <f ca="1">D29</f>
        <v>Answer</v>
      </c>
      <c r="E114" s="451"/>
      <c r="F114" s="46"/>
      <c r="G114" s="451" t="str">
        <f ca="1">G29</f>
        <v>Comments</v>
      </c>
      <c r="H114" s="451" t="e">
        <f>HLOOKUP(SL,LT,$O114,0)</f>
        <v>#NAME?</v>
      </c>
      <c r="I114" s="451"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40" t="s">
        <v>25</v>
      </c>
      <c r="E115" s="441"/>
      <c r="F115" s="49"/>
      <c r="G115" s="456" t="s">
        <v>20169</v>
      </c>
      <c r="H115" s="406"/>
      <c r="I115" s="406"/>
      <c r="J115" s="407"/>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7"/>
      <c r="H116" s="457"/>
      <c r="I116" s="457"/>
      <c r="J116" s="45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40" t="s">
        <v>25</v>
      </c>
      <c r="E117" s="441"/>
      <c r="F117" s="49"/>
      <c r="G117" s="456" t="s">
        <v>20169</v>
      </c>
      <c r="H117" s="458"/>
      <c r="I117" s="458"/>
      <c r="J117" s="45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0"/>
      <c r="E119" s="460"/>
      <c r="F119" s="231"/>
      <c r="G119" s="461"/>
      <c r="H119" s="461"/>
      <c r="I119" s="461"/>
      <c r="J119" s="46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40" t="s">
        <v>25</v>
      </c>
      <c r="E120" s="441"/>
      <c r="F120" s="8"/>
      <c r="G120" s="405"/>
      <c r="H120" s="406"/>
      <c r="I120" s="406"/>
      <c r="J120" s="407"/>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40" t="s">
        <v>25</v>
      </c>
      <c r="E121" s="441"/>
      <c r="F121" s="8"/>
      <c r="G121" s="405"/>
      <c r="H121" s="406"/>
      <c r="I121" s="406"/>
      <c r="J121" s="407"/>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40" t="s">
        <v>25</v>
      </c>
      <c r="E122" s="441"/>
      <c r="F122" s="8"/>
      <c r="G122" s="405"/>
      <c r="H122" s="406"/>
      <c r="I122" s="406"/>
      <c r="J122" s="407"/>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40" t="s">
        <v>25</v>
      </c>
      <c r="E123" s="441"/>
      <c r="F123" s="8"/>
      <c r="G123" s="405"/>
      <c r="H123" s="406"/>
      <c r="I123" s="406"/>
      <c r="J123" s="407"/>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40" t="s">
        <v>25</v>
      </c>
      <c r="E124" s="441"/>
      <c r="F124" s="8"/>
      <c r="G124" s="405"/>
      <c r="H124" s="406"/>
      <c r="I124" s="406"/>
      <c r="J124" s="407"/>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40" t="s">
        <v>25</v>
      </c>
      <c r="E125" s="441"/>
      <c r="F125" s="8"/>
      <c r="G125" s="405"/>
      <c r="H125" s="406"/>
      <c r="I125" s="406"/>
      <c r="J125" s="407"/>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40"/>
      <c r="E126" s="441"/>
      <c r="F126" s="8"/>
      <c r="G126" s="405"/>
      <c r="H126" s="406"/>
      <c r="I126" s="406"/>
      <c r="J126" s="407"/>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40"/>
      <c r="E127" s="441"/>
      <c r="F127" s="8"/>
      <c r="G127" s="405"/>
      <c r="H127" s="406"/>
      <c r="I127" s="406"/>
      <c r="J127" s="407"/>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40"/>
      <c r="E128" s="441"/>
      <c r="F128" s="8"/>
      <c r="G128" s="405"/>
      <c r="H128" s="406"/>
      <c r="I128" s="406"/>
      <c r="J128" s="407"/>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40"/>
      <c r="E129" s="441"/>
      <c r="F129" s="8"/>
      <c r="G129" s="405"/>
      <c r="H129" s="406"/>
      <c r="I129" s="406"/>
      <c r="J129" s="407"/>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40" t="s">
        <v>25</v>
      </c>
      <c r="E131" s="441"/>
      <c r="F131" s="49"/>
      <c r="G131" s="405" t="s">
        <v>20170</v>
      </c>
      <c r="H131" s="406"/>
      <c r="I131" s="406"/>
      <c r="J131" s="407"/>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5" t="s">
        <v>22</v>
      </c>
      <c r="E133" s="466"/>
      <c r="F133" s="49"/>
      <c r="G133" s="405"/>
      <c r="H133" s="406"/>
      <c r="I133" s="406"/>
      <c r="J133" s="407"/>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7"/>
      <c r="H134" s="457"/>
      <c r="I134" s="457"/>
      <c r="J134" s="45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40" t="s">
        <v>22</v>
      </c>
      <c r="E135" s="441"/>
      <c r="F135" s="49"/>
      <c r="G135" s="405" t="s">
        <v>20171</v>
      </c>
      <c r="H135" s="406"/>
      <c r="I135" s="406"/>
      <c r="J135" s="407"/>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7"/>
      <c r="H136" s="467"/>
      <c r="I136" s="467"/>
      <c r="J136" s="467"/>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40" t="s">
        <v>22</v>
      </c>
      <c r="E137" s="441"/>
      <c r="F137" s="49"/>
      <c r="G137" s="405"/>
      <c r="H137" s="406"/>
      <c r="I137" s="406"/>
      <c r="J137" s="407"/>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62" t="str">
        <f>IF(OR($D$8="",$I$3=""),"","Click here to check required fields completion")</f>
        <v/>
      </c>
      <c r="C138" s="462"/>
      <c r="D138" s="462"/>
      <c r="E138" s="462"/>
      <c r="F138" s="462"/>
      <c r="G138" s="462"/>
      <c r="H138" s="462"/>
      <c r="I138" s="462"/>
      <c r="J138" s="462"/>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63" t="str">
        <f ca="1">OFFSET(L!$C$1,MATCH("General"&amp;"Cpy",L!$A:$A,0)-1,SL,,)</f>
        <v>© 2025 Responsible Minerals Initiative. All rights reserved.</v>
      </c>
      <c r="B139" s="464"/>
      <c r="C139" s="464"/>
      <c r="D139" s="464"/>
      <c r="E139" s="464"/>
      <c r="F139" s="464"/>
      <c r="G139" s="464"/>
      <c r="H139" s="464"/>
      <c r="I139" s="464"/>
      <c r="J139" s="464"/>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08D5E15-E939-4619-B453-6385970F5705}"/>
    <hyperlink ref="D24" r:id="rId2" xr:uid="{19611F15-4FF9-4E28-A65A-A65AA79B9225}"/>
    <hyperlink ref="G115" r:id="rId3" xr:uid="{33DD140E-0D7B-4DB7-BF1E-C55894251C1B}"/>
    <hyperlink ref="G117" r:id="rId4" xr:uid="{59E95700-1688-4D41-96DC-9283B68DED2D}"/>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8" t="str">
        <f ca="1">OFFSET(L!$C$1,MATCH("Smelter List"&amp;ADDRESS(ROW(),COLUMN(),4),L!$A:$A,0)-1,SL,,)</f>
        <v>Link to "RMAP Conformant Smelter List"</v>
      </c>
      <c r="K2" s="469"/>
      <c r="L2" s="469"/>
      <c r="M2" s="469"/>
      <c r="N2" s="469"/>
      <c r="O2" s="469"/>
      <c r="P2" s="161"/>
      <c r="Q2" s="162"/>
      <c r="R2" s="163"/>
      <c r="S2" s="163"/>
      <c r="T2" s="163"/>
      <c r="AB2" s="310"/>
      <c r="AH2" s="129" t="s">
        <v>25</v>
      </c>
    </row>
    <row r="3" spans="1:34" s="16" customFormat="1" ht="249.6" customHeight="1">
      <c r="A3" s="200"/>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4"/>
      <c r="G3" s="471" t="str">
        <f ca="1">OFFSET(L!$C$1,MATCH("General"&amp;"Cpy",L!$A:$A,0)-1,SL,,)</f>
        <v>© 2025 Responsible Minerals Initiative. All rights reserved.</v>
      </c>
      <c r="H3" s="472"/>
      <c r="I3" s="473"/>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8"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Sinclair &amp; Rush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Daniel Purton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dpurton@sinclair-rush.co.uk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 (0) 1622 620222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Mark Osborn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mosborn@sinclair-rush.co.uk</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46057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0</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https://www.sinclair-rush.co.uk/documents/</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0</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0</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0</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0</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No</v>
      </c>
      <c r="C111" s="135" t="str">
        <f t="shared" ca="1" si="44"/>
        <v>Complete</v>
      </c>
      <c r="D111" s="319" t="str">
        <f>IF(H111=1,"Click here to answer question (G)","")</f>
        <v/>
      </c>
      <c r="E111" s="16" t="s">
        <v>15</v>
      </c>
      <c r="F111" s="83">
        <f t="shared" si="43"/>
        <v>0</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5" t="str">
        <f ca="1">OFFSET(L!$C$1,MATCH("Mine List"&amp;ADDRESS(ROW(),COLUMN(),4),L!$A:$A,0)-1,SL,,)</f>
        <v>TO BEGIN:</v>
      </c>
      <c r="C2" s="475" t="s">
        <v>19178</v>
      </c>
      <c r="D2" s="475" t="s">
        <v>19178</v>
      </c>
      <c r="E2" s="324"/>
      <c r="F2" s="324"/>
      <c r="G2" s="325"/>
      <c r="H2" s="476"/>
      <c r="I2" s="477"/>
      <c r="J2" s="477"/>
      <c r="K2" s="477"/>
      <c r="L2" s="477"/>
      <c r="M2" s="477"/>
      <c r="N2" s="326"/>
      <c r="O2" s="326"/>
    </row>
    <row r="3" spans="1:19" s="322" customFormat="1" ht="93.95" customHeight="1" thickBot="1">
      <c r="A3" s="358"/>
      <c r="B3" s="47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19178</v>
      </c>
      <c r="D3" s="478" t="s">
        <v>19178</v>
      </c>
      <c r="E3" s="479" t="s">
        <v>19176</v>
      </c>
      <c r="F3" s="479"/>
      <c r="G3" s="480"/>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89" t="str">
        <f ca="1">OFFSET(L!$C$1,MATCH("Product List"&amp;ADDRESS(ROW(),COLUMN(),4),L!$A:$A,0)-1,SL,,)</f>
        <v>Completion required only if reporting level "Product (or List of Products)" selected on the 'Declaration' worksheet.</v>
      </c>
      <c r="B1" s="390"/>
      <c r="C1" s="390"/>
      <c r="D1" s="390"/>
      <c r="E1" s="390"/>
      <c r="F1" s="390"/>
      <c r="G1" s="106"/>
    </row>
    <row r="2" spans="1:37">
      <c r="A2" s="19"/>
      <c r="B2" s="108"/>
      <c r="C2" s="108"/>
      <c r="D2" s="108"/>
      <c r="E2" s="108"/>
      <c r="F2"/>
      <c r="G2" s="20"/>
    </row>
    <row r="3" spans="1:37">
      <c r="A3" s="19"/>
      <c r="B3" s="108"/>
      <c r="C3" s="108"/>
      <c r="D3" s="108"/>
      <c r="E3" s="108"/>
      <c r="F3" s="108"/>
      <c r="G3" s="20"/>
    </row>
    <row r="4" spans="1:37" ht="15.75" customHeight="1">
      <c r="A4" s="19"/>
      <c r="B4" s="388" t="s">
        <v>47</v>
      </c>
      <c r="C4" s="388"/>
      <c r="D4" s="388"/>
      <c r="E4" s="388"/>
      <c r="F4" s="38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391" t="str">
        <f ca="1">OFFSET(L!$C$1,MATCH("General"&amp;"Cpy",L!$A:$A,0)-1,SL,,)</f>
        <v>© 2025 Responsible Minerals Initiative. All rights reserved.</v>
      </c>
      <c r="C1001" s="391"/>
      <c r="D1001" s="391"/>
      <c r="E1001" s="391"/>
      <c r="F1001" s="39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Purton</cp:lastModifiedBy>
  <cp:revision/>
  <dcterms:created xsi:type="dcterms:W3CDTF">2010-06-21T21:00:23Z</dcterms:created>
  <dcterms:modified xsi:type="dcterms:W3CDTF">2026-03-31T13:36:17Z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